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sb_wlan\比赛资料\武交会\2016年武交会\"/>
    </mc:Choice>
  </mc:AlternateContent>
  <bookViews>
    <workbookView xWindow="0" yWindow="0" windowWidth="20400" windowHeight="8370"/>
  </bookViews>
  <sheets>
    <sheet name="武术套路报名" sheetId="1" r:id="rId1"/>
  </sheets>
  <definedNames>
    <definedName name="_xlnm._FilterDatabase" localSheetId="0" hidden="1">武术套路报名!$A$9:$P$26</definedName>
  </definedNames>
  <calcPr calcId="152511"/>
</workbook>
</file>

<file path=xl/calcChain.xml><?xml version="1.0" encoding="utf-8"?>
<calcChain xmlns="http://schemas.openxmlformats.org/spreadsheetml/2006/main">
  <c r="AE13" i="1" l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12" i="1"/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12" i="1"/>
  <c r="AL12" i="1"/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12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T27" i="1" l="1"/>
  <c r="X28" i="1" l="1"/>
  <c r="W28" i="1"/>
  <c r="AM27" i="1"/>
  <c r="AL27" i="1"/>
  <c r="AI27" i="1"/>
  <c r="AG27" i="1"/>
  <c r="AF27" i="1"/>
  <c r="Z27" i="1"/>
  <c r="S27" i="1"/>
  <c r="R27" i="1" s="1"/>
  <c r="AM26" i="1"/>
  <c r="C26" i="1" s="1"/>
  <c r="AL26" i="1"/>
  <c r="D26" i="1" s="1"/>
  <c r="AD26" i="1"/>
  <c r="AC26" i="1"/>
  <c r="M26" i="1"/>
  <c r="AH26" i="1" s="1"/>
  <c r="I26" i="1"/>
  <c r="AF26" i="1" s="1"/>
  <c r="AM25" i="1"/>
  <c r="C25" i="1" s="1"/>
  <c r="AL25" i="1"/>
  <c r="D25" i="1" s="1"/>
  <c r="AD25" i="1"/>
  <c r="AC25" i="1"/>
  <c r="M25" i="1"/>
  <c r="AH25" i="1" s="1"/>
  <c r="I25" i="1"/>
  <c r="AF25" i="1" s="1"/>
  <c r="AM24" i="1"/>
  <c r="C24" i="1" s="1"/>
  <c r="AL24" i="1"/>
  <c r="D24" i="1" s="1"/>
  <c r="AD24" i="1"/>
  <c r="AC24" i="1"/>
  <c r="M24" i="1"/>
  <c r="AH24" i="1" s="1"/>
  <c r="I24" i="1"/>
  <c r="AF24" i="1" s="1"/>
  <c r="AM23" i="1"/>
  <c r="C23" i="1" s="1"/>
  <c r="AL23" i="1"/>
  <c r="D23" i="1" s="1"/>
  <c r="AD23" i="1"/>
  <c r="AC23" i="1"/>
  <c r="M23" i="1"/>
  <c r="AH23" i="1" s="1"/>
  <c r="I23" i="1"/>
  <c r="AF23" i="1" s="1"/>
  <c r="AM22" i="1"/>
  <c r="C22" i="1" s="1"/>
  <c r="AL22" i="1"/>
  <c r="D22" i="1" s="1"/>
  <c r="AD22" i="1"/>
  <c r="AC22" i="1"/>
  <c r="M22" i="1"/>
  <c r="AH22" i="1" s="1"/>
  <c r="I22" i="1"/>
  <c r="AF22" i="1" s="1"/>
  <c r="AM21" i="1"/>
  <c r="C21" i="1" s="1"/>
  <c r="AL21" i="1"/>
  <c r="D21" i="1" s="1"/>
  <c r="AD21" i="1"/>
  <c r="AC21" i="1"/>
  <c r="M21" i="1"/>
  <c r="AH21" i="1" s="1"/>
  <c r="I21" i="1"/>
  <c r="AF21" i="1" s="1"/>
  <c r="AM20" i="1"/>
  <c r="C20" i="1" s="1"/>
  <c r="AL20" i="1"/>
  <c r="D20" i="1" s="1"/>
  <c r="AD20" i="1"/>
  <c r="AC20" i="1"/>
  <c r="M20" i="1"/>
  <c r="AH20" i="1" s="1"/>
  <c r="I20" i="1"/>
  <c r="AF20" i="1" s="1"/>
  <c r="AM19" i="1"/>
  <c r="C19" i="1" s="1"/>
  <c r="AL19" i="1"/>
  <c r="D19" i="1" s="1"/>
  <c r="AD19" i="1"/>
  <c r="AC19" i="1"/>
  <c r="M19" i="1"/>
  <c r="AH19" i="1" s="1"/>
  <c r="I19" i="1"/>
  <c r="AF19" i="1" s="1"/>
  <c r="AM18" i="1"/>
  <c r="C18" i="1" s="1"/>
  <c r="AL18" i="1"/>
  <c r="D18" i="1" s="1"/>
  <c r="AD18" i="1"/>
  <c r="AC18" i="1"/>
  <c r="M18" i="1"/>
  <c r="AH18" i="1" s="1"/>
  <c r="I18" i="1"/>
  <c r="AF18" i="1" s="1"/>
  <c r="AM17" i="1"/>
  <c r="C17" i="1" s="1"/>
  <c r="AL17" i="1"/>
  <c r="D17" i="1" s="1"/>
  <c r="AD17" i="1"/>
  <c r="AC17" i="1"/>
  <c r="M17" i="1"/>
  <c r="AH17" i="1" s="1"/>
  <c r="I17" i="1"/>
  <c r="AF17" i="1" s="1"/>
  <c r="AM16" i="1"/>
  <c r="AL16" i="1"/>
  <c r="D16" i="1" s="1"/>
  <c r="AD16" i="1"/>
  <c r="AC16" i="1"/>
  <c r="M16" i="1"/>
  <c r="AH16" i="1" s="1"/>
  <c r="K16" i="1"/>
  <c r="O16" i="1"/>
  <c r="C16" i="1"/>
  <c r="AM15" i="1"/>
  <c r="C15" i="1" s="1"/>
  <c r="AL15" i="1"/>
  <c r="D15" i="1" s="1"/>
  <c r="AD15" i="1"/>
  <c r="AC15" i="1"/>
  <c r="K15" i="1"/>
  <c r="AG15" i="1" s="1"/>
  <c r="O15" i="1"/>
  <c r="AI15" i="1" s="1"/>
  <c r="AM14" i="1"/>
  <c r="C14" i="1" s="1"/>
  <c r="AL14" i="1"/>
  <c r="D14" i="1" s="1"/>
  <c r="AD14" i="1"/>
  <c r="AC14" i="1"/>
  <c r="K14" i="1"/>
  <c r="AG14" i="1" s="1"/>
  <c r="O14" i="1"/>
  <c r="AI14" i="1" s="1"/>
  <c r="AM13" i="1"/>
  <c r="C13" i="1" s="1"/>
  <c r="AL13" i="1"/>
  <c r="D13" i="1" s="1"/>
  <c r="AD13" i="1"/>
  <c r="AC13" i="1"/>
  <c r="K13" i="1"/>
  <c r="AG13" i="1" s="1"/>
  <c r="O13" i="1"/>
  <c r="AI13" i="1" s="1"/>
  <c r="AM12" i="1"/>
  <c r="AD12" i="1"/>
  <c r="AC12" i="1"/>
  <c r="K12" i="1"/>
  <c r="AG12" i="1" s="1"/>
  <c r="O12" i="1"/>
  <c r="AI12" i="1" s="1"/>
  <c r="T13" i="1" l="1"/>
  <c r="S13" i="1"/>
  <c r="T15" i="1"/>
  <c r="S15" i="1"/>
  <c r="T18" i="1"/>
  <c r="S18" i="1"/>
  <c r="R18" i="1" s="1"/>
  <c r="E18" i="1" s="1"/>
  <c r="T20" i="1"/>
  <c r="S20" i="1"/>
  <c r="R20" i="1" s="1"/>
  <c r="E20" i="1" s="1"/>
  <c r="T22" i="1"/>
  <c r="S22" i="1"/>
  <c r="R22" i="1" s="1"/>
  <c r="E22" i="1" s="1"/>
  <c r="T24" i="1"/>
  <c r="S24" i="1"/>
  <c r="R24" i="1" s="1"/>
  <c r="E24" i="1" s="1"/>
  <c r="T26" i="1"/>
  <c r="S26" i="1"/>
  <c r="R26" i="1" s="1"/>
  <c r="E26" i="1" s="1"/>
  <c r="T14" i="1"/>
  <c r="S14" i="1"/>
  <c r="T16" i="1"/>
  <c r="S16" i="1"/>
  <c r="R16" i="1" s="1"/>
  <c r="E16" i="1" s="1"/>
  <c r="T17" i="1"/>
  <c r="S17" i="1"/>
  <c r="R17" i="1" s="1"/>
  <c r="E17" i="1" s="1"/>
  <c r="T19" i="1"/>
  <c r="S19" i="1"/>
  <c r="R19" i="1" s="1"/>
  <c r="E19" i="1" s="1"/>
  <c r="T21" i="1"/>
  <c r="S21" i="1"/>
  <c r="R21" i="1" s="1"/>
  <c r="E21" i="1" s="1"/>
  <c r="T23" i="1"/>
  <c r="S23" i="1"/>
  <c r="R23" i="1" s="1"/>
  <c r="E23" i="1" s="1"/>
  <c r="T25" i="1"/>
  <c r="S25" i="1"/>
  <c r="R25" i="1" s="1"/>
  <c r="E25" i="1" s="1"/>
  <c r="T12" i="1"/>
  <c r="S12" i="1"/>
  <c r="U18" i="1"/>
  <c r="U20" i="1"/>
  <c r="U22" i="1"/>
  <c r="U24" i="1"/>
  <c r="U26" i="1"/>
  <c r="I16" i="1"/>
  <c r="AF16" i="1" s="1"/>
  <c r="U16" i="1"/>
  <c r="U17" i="1"/>
  <c r="U19" i="1"/>
  <c r="U21" i="1"/>
  <c r="U23" i="1"/>
  <c r="U25" i="1"/>
  <c r="U12" i="1"/>
  <c r="R12" i="1"/>
  <c r="U13" i="1"/>
  <c r="R13" i="1"/>
  <c r="E13" i="1" s="1"/>
  <c r="U14" i="1"/>
  <c r="R14" i="1"/>
  <c r="E14" i="1" s="1"/>
  <c r="U15" i="1"/>
  <c r="R15" i="1"/>
  <c r="E15" i="1" s="1"/>
  <c r="AG16" i="1"/>
  <c r="AI16" i="1"/>
  <c r="K17" i="1"/>
  <c r="AG17" i="1" s="1"/>
  <c r="O17" i="1"/>
  <c r="AI17" i="1" s="1"/>
  <c r="K18" i="1"/>
  <c r="AG18" i="1" s="1"/>
  <c r="O18" i="1"/>
  <c r="AI18" i="1" s="1"/>
  <c r="K19" i="1"/>
  <c r="AG19" i="1" s="1"/>
  <c r="O19" i="1"/>
  <c r="AI19" i="1" s="1"/>
  <c r="K20" i="1"/>
  <c r="AG20" i="1" s="1"/>
  <c r="O20" i="1"/>
  <c r="AI20" i="1" s="1"/>
  <c r="K21" i="1"/>
  <c r="AG21" i="1" s="1"/>
  <c r="O21" i="1"/>
  <c r="AI21" i="1" s="1"/>
  <c r="K22" i="1"/>
  <c r="AG22" i="1" s="1"/>
  <c r="O22" i="1"/>
  <c r="AI22" i="1" s="1"/>
  <c r="K23" i="1"/>
  <c r="AG23" i="1" s="1"/>
  <c r="O23" i="1"/>
  <c r="AI23" i="1" s="1"/>
  <c r="K24" i="1"/>
  <c r="AG24" i="1" s="1"/>
  <c r="O24" i="1"/>
  <c r="AI24" i="1" s="1"/>
  <c r="K25" i="1"/>
  <c r="AG25" i="1" s="1"/>
  <c r="O25" i="1"/>
  <c r="AI25" i="1" s="1"/>
  <c r="K26" i="1"/>
  <c r="AG26" i="1" s="1"/>
  <c r="O26" i="1"/>
  <c r="AI26" i="1" s="1"/>
  <c r="I12" i="1"/>
  <c r="AF12" i="1" s="1"/>
  <c r="M12" i="1"/>
  <c r="AH12" i="1" s="1"/>
  <c r="I13" i="1"/>
  <c r="AF13" i="1" s="1"/>
  <c r="M13" i="1"/>
  <c r="AH13" i="1" s="1"/>
  <c r="I14" i="1"/>
  <c r="AF14" i="1" s="1"/>
  <c r="M14" i="1"/>
  <c r="AH14" i="1" s="1"/>
  <c r="I15" i="1"/>
  <c r="AF15" i="1" s="1"/>
  <c r="M15" i="1"/>
  <c r="AH15" i="1" s="1"/>
  <c r="AJ26" i="1" l="1"/>
  <c r="P26" i="1" s="1"/>
  <c r="AJ25" i="1"/>
  <c r="P25" i="1" s="1"/>
  <c r="AJ24" i="1"/>
  <c r="P24" i="1" s="1"/>
  <c r="AJ23" i="1"/>
  <c r="P23" i="1" s="1"/>
  <c r="AJ22" i="1"/>
  <c r="P22" i="1" s="1"/>
  <c r="AJ21" i="1"/>
  <c r="P21" i="1" s="1"/>
  <c r="AJ20" i="1"/>
  <c r="P20" i="1" s="1"/>
  <c r="AJ19" i="1"/>
  <c r="P19" i="1" s="1"/>
  <c r="AJ18" i="1"/>
  <c r="P18" i="1" s="1"/>
  <c r="AJ17" i="1"/>
  <c r="P17" i="1" s="1"/>
  <c r="AJ14" i="1"/>
  <c r="P14" i="1" s="1"/>
  <c r="AJ12" i="1"/>
  <c r="P12" i="1" s="1"/>
  <c r="AJ16" i="1"/>
  <c r="P16" i="1" s="1"/>
  <c r="AJ15" i="1"/>
  <c r="P15" i="1" s="1"/>
  <c r="AJ13" i="1"/>
  <c r="P13" i="1" s="1"/>
  <c r="S28" i="1" l="1"/>
  <c r="P28" i="1" s="1"/>
</calcChain>
</file>

<file path=xl/sharedStrings.xml><?xml version="1.0" encoding="utf-8"?>
<sst xmlns="http://schemas.openxmlformats.org/spreadsheetml/2006/main" count="397" uniqueCount="386">
  <si>
    <t>报名表</t>
  </si>
  <si>
    <t>团队名称：</t>
  </si>
  <si>
    <t>通讯地址：</t>
  </si>
  <si>
    <t>领    队：</t>
  </si>
  <si>
    <t>电    话：</t>
  </si>
  <si>
    <t>QQ:</t>
  </si>
  <si>
    <t>教    练：</t>
  </si>
  <si>
    <t>邮    编：</t>
  </si>
  <si>
    <t>E-Mail:</t>
  </si>
  <si>
    <t xml:space="preserve">注意事项：     </t>
  </si>
  <si>
    <t>1、以下表中“性别”、“项目名称”、以及“费用”都不需要您填写，系统会根据您填写的信息用公式自动填写。（纸质表请您忽略此项）
2、如果您报的项目超过了4项，请您在下面一行继续填写项目，请不要将一个运动员的名字填写两次以上，以免让系统误判为两个人。
3、为了统一活动时间方便沟通所有参赛队伍均由大会统一安排食宿，不允许自行安排，如自行安排食宿的队伍大会组委会不接收受报名。（北京市参赛队伍除外）。</t>
  </si>
  <si>
    <t>序号</t>
  </si>
  <si>
    <t>姓名</t>
  </si>
  <si>
    <t>性别</t>
  </si>
  <si>
    <t>年龄</t>
  </si>
  <si>
    <t>组别</t>
  </si>
  <si>
    <t>酒店
住宿</t>
  </si>
  <si>
    <t>身份证号（此项必填）</t>
  </si>
  <si>
    <t>注：“散打、跆拳道、推手、摔跤”请在“编号”处填写所报项目在“项目名称”处填写组别和公斤级别。</t>
  </si>
  <si>
    <t>费用
总计</t>
  </si>
  <si>
    <t>项目（1）</t>
  </si>
  <si>
    <t>项目（2）</t>
  </si>
  <si>
    <t>项目（3）</t>
  </si>
  <si>
    <t>项目（4）</t>
  </si>
  <si>
    <t>编号</t>
  </si>
  <si>
    <t>项目名称</t>
  </si>
  <si>
    <t>组</t>
  </si>
  <si>
    <t>套路</t>
  </si>
  <si>
    <t>推手</t>
  </si>
  <si>
    <t>散打</t>
  </si>
  <si>
    <t>报名费</t>
  </si>
  <si>
    <t>会务费</t>
  </si>
  <si>
    <t>住宿费</t>
  </si>
  <si>
    <t>项目1</t>
  </si>
  <si>
    <t>项目2</t>
  </si>
  <si>
    <t>项目3</t>
  </si>
  <si>
    <t>项目4</t>
  </si>
  <si>
    <t>总计</t>
  </si>
  <si>
    <t>集体项目：</t>
  </si>
  <si>
    <t>费用总计：</t>
  </si>
  <si>
    <t xml:space="preserve">备注：
     以上望各位教练员们认真填写，以免在编排秩序册中出现失误，如此表不够可复印有效。     </t>
  </si>
  <si>
    <t>负责人签名：</t>
  </si>
  <si>
    <t>代表队盖章：</t>
  </si>
  <si>
    <t>太极一、二、三章</t>
  </si>
  <si>
    <t>太极二、三、四章</t>
  </si>
  <si>
    <t>A001</t>
  </si>
  <si>
    <t>五步拳</t>
  </si>
  <si>
    <t>A组</t>
  </si>
  <si>
    <t>太极三、四、五、六、七章</t>
  </si>
  <si>
    <t>A002</t>
  </si>
  <si>
    <t>初级一路</t>
  </si>
  <si>
    <t>B组</t>
  </si>
  <si>
    <t>太极四、五、六、七、八章、高丽</t>
  </si>
  <si>
    <t>A003</t>
  </si>
  <si>
    <t>初级二路</t>
  </si>
  <si>
    <t>C组</t>
  </si>
  <si>
    <t>A004</t>
  </si>
  <si>
    <t>初级三路</t>
  </si>
  <si>
    <t>D组</t>
  </si>
  <si>
    <t>A005</t>
  </si>
  <si>
    <t>国际竞赛一路</t>
  </si>
  <si>
    <t>E组</t>
  </si>
  <si>
    <t>A006</t>
  </si>
  <si>
    <t>国际竞赛二路</t>
  </si>
  <si>
    <t>F组</t>
  </si>
  <si>
    <t>A007</t>
  </si>
  <si>
    <t>国际竞赛三路</t>
  </si>
  <si>
    <t>G组</t>
  </si>
  <si>
    <t>A008</t>
  </si>
  <si>
    <t>少年规定拳</t>
  </si>
  <si>
    <t>H组</t>
  </si>
  <si>
    <t>A009</t>
  </si>
  <si>
    <t>自选拳</t>
  </si>
  <si>
    <t>I组</t>
  </si>
  <si>
    <t>A010</t>
  </si>
  <si>
    <t>规定南拳</t>
  </si>
  <si>
    <t>J组</t>
  </si>
  <si>
    <t>A011</t>
  </si>
  <si>
    <t>自选南拳</t>
  </si>
  <si>
    <t>K组</t>
  </si>
  <si>
    <t>A012</t>
  </si>
  <si>
    <t>形意拳</t>
  </si>
  <si>
    <t>L组</t>
  </si>
  <si>
    <t>A013</t>
  </si>
  <si>
    <t>八卦掌</t>
  </si>
  <si>
    <t>M组</t>
  </si>
  <si>
    <t>A014</t>
  </si>
  <si>
    <t>八极拳</t>
  </si>
  <si>
    <t>N组</t>
  </si>
  <si>
    <t>A015</t>
  </si>
  <si>
    <t>少林拳</t>
  </si>
  <si>
    <t>O组</t>
  </si>
  <si>
    <t>A016</t>
  </si>
  <si>
    <t>连环拳</t>
  </si>
  <si>
    <t>A017</t>
  </si>
  <si>
    <t>七星拳</t>
  </si>
  <si>
    <t>A018</t>
  </si>
  <si>
    <t>通臂拳</t>
  </si>
  <si>
    <t>A019</t>
  </si>
  <si>
    <t>A020</t>
  </si>
  <si>
    <t>罗汉拳</t>
  </si>
  <si>
    <t>A021</t>
  </si>
  <si>
    <t>劈挂拳</t>
  </si>
  <si>
    <t>A022</t>
  </si>
  <si>
    <t>八翻手</t>
  </si>
  <si>
    <t>A023</t>
  </si>
  <si>
    <t>翻子拳</t>
  </si>
  <si>
    <t>A024</t>
  </si>
  <si>
    <t>象形拳</t>
  </si>
  <si>
    <t>A025</t>
  </si>
  <si>
    <t>地躺拳</t>
  </si>
  <si>
    <t>A026</t>
  </si>
  <si>
    <t>查拳</t>
  </si>
  <si>
    <t>A027</t>
  </si>
  <si>
    <t>花拳</t>
  </si>
  <si>
    <t>A028</t>
  </si>
  <si>
    <t>华拳</t>
  </si>
  <si>
    <t>A029</t>
  </si>
  <si>
    <t>炮拳</t>
  </si>
  <si>
    <t>A030</t>
  </si>
  <si>
    <t>红拳</t>
  </si>
  <si>
    <t>A031</t>
  </si>
  <si>
    <t>小洪拳</t>
  </si>
  <si>
    <t>A032</t>
  </si>
  <si>
    <t>大洪拳</t>
  </si>
  <si>
    <t>A033</t>
  </si>
  <si>
    <t>童子功</t>
  </si>
  <si>
    <t>A034</t>
  </si>
  <si>
    <t>五祖拳</t>
  </si>
  <si>
    <t>A035</t>
  </si>
  <si>
    <t>金刚拳</t>
  </si>
  <si>
    <t>A036</t>
  </si>
  <si>
    <t>木兰拳</t>
  </si>
  <si>
    <t>A037</t>
  </si>
  <si>
    <t>短拳</t>
  </si>
  <si>
    <t>A038</t>
  </si>
  <si>
    <t>咏春拳</t>
  </si>
  <si>
    <t>A039</t>
  </si>
  <si>
    <t>心意六合拳</t>
  </si>
  <si>
    <t>A040</t>
  </si>
  <si>
    <t>心意拳四把</t>
  </si>
  <si>
    <t>A041</t>
  </si>
  <si>
    <t>心意十大形</t>
  </si>
  <si>
    <t>A042</t>
  </si>
  <si>
    <t>心意五形拳</t>
  </si>
  <si>
    <t>A043</t>
  </si>
  <si>
    <t>心意拳闸式</t>
  </si>
  <si>
    <t>A044</t>
  </si>
  <si>
    <t>心意拳基本功</t>
  </si>
  <si>
    <t>A045</t>
  </si>
  <si>
    <t>清真弹腿</t>
  </si>
  <si>
    <t>A046</t>
  </si>
  <si>
    <t>其它传统拳术</t>
  </si>
  <si>
    <t>B001</t>
  </si>
  <si>
    <t>陈式太极拳(竞)</t>
  </si>
  <si>
    <t>B002</t>
  </si>
  <si>
    <t>杨式太极拳(竞)</t>
  </si>
  <si>
    <t>B003</t>
  </si>
  <si>
    <t>吴式太极拳(竞)</t>
  </si>
  <si>
    <t>B004</t>
  </si>
  <si>
    <t>武式太极拳(竞)</t>
  </si>
  <si>
    <t>B005</t>
  </si>
  <si>
    <t>孙式太极拳(竞)</t>
  </si>
  <si>
    <t>B006</t>
  </si>
  <si>
    <t>18式太极拳(竞)</t>
  </si>
  <si>
    <t>B007</t>
  </si>
  <si>
    <t>24式太极拳(竞)</t>
  </si>
  <si>
    <t>B008</t>
  </si>
  <si>
    <t>32式太极拳(竞)</t>
  </si>
  <si>
    <t>B009</t>
  </si>
  <si>
    <t>36式太极拳(竞)</t>
  </si>
  <si>
    <t>B010</t>
  </si>
  <si>
    <t>42式太极拳(竞)</t>
  </si>
  <si>
    <t>B011</t>
  </si>
  <si>
    <t>48式太极拳</t>
  </si>
  <si>
    <t>B012</t>
  </si>
  <si>
    <t>56式太极拳</t>
  </si>
  <si>
    <t>B013</t>
  </si>
  <si>
    <t>陈式太极拳(传)</t>
  </si>
  <si>
    <t>B014</t>
  </si>
  <si>
    <t>杨式太极拳(传)</t>
  </si>
  <si>
    <t>B015</t>
  </si>
  <si>
    <t>吴式太极拳(传)</t>
  </si>
  <si>
    <t>B016</t>
  </si>
  <si>
    <t>武式太极拳(传)</t>
  </si>
  <si>
    <t>B017</t>
  </si>
  <si>
    <t>孙式太极拳(传)</t>
  </si>
  <si>
    <t>B018</t>
  </si>
  <si>
    <t>武当太极拳</t>
  </si>
  <si>
    <t>B019</t>
  </si>
  <si>
    <t>李式太极拳</t>
  </si>
  <si>
    <t>B020</t>
  </si>
  <si>
    <t>混元太极拳</t>
  </si>
  <si>
    <t>B021</t>
  </si>
  <si>
    <t>杨式内功老六路</t>
  </si>
  <si>
    <t>B022</t>
  </si>
  <si>
    <t>太极五星锤</t>
  </si>
  <si>
    <t>B023</t>
  </si>
  <si>
    <t>赵堡太极拳</t>
  </si>
  <si>
    <t>B024</t>
  </si>
  <si>
    <t>武当太乙游龙拳</t>
  </si>
  <si>
    <t>B025</t>
  </si>
  <si>
    <t>浑元太极拳</t>
  </si>
  <si>
    <t>B026</t>
  </si>
  <si>
    <t>傅山太极拳</t>
  </si>
  <si>
    <t>B027</t>
  </si>
  <si>
    <t>其它太极拳类</t>
  </si>
  <si>
    <t>C001</t>
  </si>
  <si>
    <t>初级刀术</t>
  </si>
  <si>
    <t>C002</t>
  </si>
  <si>
    <t>初级枪术</t>
  </si>
  <si>
    <t>C003</t>
  </si>
  <si>
    <t>初级棍术</t>
  </si>
  <si>
    <t>C004</t>
  </si>
  <si>
    <t>初级剑术</t>
  </si>
  <si>
    <t>C005</t>
  </si>
  <si>
    <t>国际竞赛一路刀</t>
  </si>
  <si>
    <t>C006</t>
  </si>
  <si>
    <t>国际竞赛二路刀</t>
  </si>
  <si>
    <t>C007</t>
  </si>
  <si>
    <t>国际竞赛三路刀</t>
  </si>
  <si>
    <t>C008</t>
  </si>
  <si>
    <t>国际竞赛一路枪</t>
  </si>
  <si>
    <t>C009</t>
  </si>
  <si>
    <t>国际竞赛二路枪</t>
  </si>
  <si>
    <t>C010</t>
  </si>
  <si>
    <t>国际竞赛三路枪</t>
  </si>
  <si>
    <t>C011</t>
  </si>
  <si>
    <t>国际竞赛一路棍</t>
  </si>
  <si>
    <t>C012</t>
  </si>
  <si>
    <t>国际竞赛二路棍</t>
  </si>
  <si>
    <t>C013</t>
  </si>
  <si>
    <t>国际竞赛三路棍</t>
  </si>
  <si>
    <t>C014</t>
  </si>
  <si>
    <t>国际竞赛一路剑</t>
  </si>
  <si>
    <t>C015</t>
  </si>
  <si>
    <t>国际竞赛二路剑</t>
  </si>
  <si>
    <t>C016</t>
  </si>
  <si>
    <t>国际竞赛三路剑</t>
  </si>
  <si>
    <t>C017</t>
  </si>
  <si>
    <t>自选刀术</t>
  </si>
  <si>
    <t>C018</t>
  </si>
  <si>
    <t>自选枪术</t>
  </si>
  <si>
    <t>C019</t>
  </si>
  <si>
    <t>自选棍术</t>
  </si>
  <si>
    <t>C020</t>
  </si>
  <si>
    <t>自选剑术</t>
  </si>
  <si>
    <t>C021</t>
  </si>
  <si>
    <t>南刀</t>
  </si>
  <si>
    <t>C022</t>
  </si>
  <si>
    <t>南棍</t>
  </si>
  <si>
    <t>C023</t>
  </si>
  <si>
    <t>传统长器械</t>
  </si>
  <si>
    <t>C024</t>
  </si>
  <si>
    <t>传统短器械</t>
  </si>
  <si>
    <t>C025</t>
  </si>
  <si>
    <t>传统软器械</t>
  </si>
  <si>
    <t>C026</t>
  </si>
  <si>
    <t>传统双器械</t>
  </si>
  <si>
    <t>C027</t>
  </si>
  <si>
    <t>传统单器械</t>
  </si>
  <si>
    <t>C028</t>
  </si>
  <si>
    <t>木兰剑</t>
  </si>
  <si>
    <t>C029</t>
  </si>
  <si>
    <t>木兰扇</t>
  </si>
  <si>
    <t>C030</t>
  </si>
  <si>
    <t>木兰器械</t>
  </si>
  <si>
    <t>C031</t>
  </si>
  <si>
    <t>拂尘</t>
  </si>
  <si>
    <t>C032</t>
  </si>
  <si>
    <t>龙鞭</t>
  </si>
  <si>
    <t>C033</t>
  </si>
  <si>
    <t>大刀</t>
  </si>
  <si>
    <t>C034</t>
  </si>
  <si>
    <t>双节棍（单）</t>
  </si>
  <si>
    <t>C035</t>
  </si>
  <si>
    <t>双节棍（双）</t>
  </si>
  <si>
    <t>C036</t>
  </si>
  <si>
    <t>双刀</t>
  </si>
  <si>
    <t>C037</t>
  </si>
  <si>
    <t>双剑</t>
  </si>
  <si>
    <t>C038</t>
  </si>
  <si>
    <t>双枪</t>
  </si>
  <si>
    <t>C039</t>
  </si>
  <si>
    <t>双鞭</t>
  </si>
  <si>
    <t>C040</t>
  </si>
  <si>
    <t>鞭杆</t>
  </si>
  <si>
    <t>C041</t>
  </si>
  <si>
    <t>心意峨眉刺</t>
  </si>
  <si>
    <t>C042</t>
  </si>
  <si>
    <t>心意十三刀</t>
  </si>
  <si>
    <t>C043</t>
  </si>
  <si>
    <t>C044</t>
  </si>
  <si>
    <t>心意六合棍</t>
  </si>
  <si>
    <t>C045</t>
  </si>
  <si>
    <t>C046</t>
  </si>
  <si>
    <t>D001</t>
  </si>
  <si>
    <t>太极器械刀</t>
  </si>
  <si>
    <t>D002</t>
  </si>
  <si>
    <t>太极器械剑</t>
  </si>
  <si>
    <t>D003</t>
  </si>
  <si>
    <t>32式太极剑</t>
  </si>
  <si>
    <t>D004</t>
  </si>
  <si>
    <t>42式太极剑</t>
  </si>
  <si>
    <t>D005</t>
  </si>
  <si>
    <t>56式太极剑</t>
  </si>
  <si>
    <t>D006</t>
  </si>
  <si>
    <t>陈式太极剑</t>
  </si>
  <si>
    <t>D007</t>
  </si>
  <si>
    <t>武当太极剑</t>
  </si>
  <si>
    <t>D008</t>
  </si>
  <si>
    <t>其他太极剑</t>
  </si>
  <si>
    <t>D009</t>
  </si>
  <si>
    <t>36式太极刀</t>
  </si>
  <si>
    <t>D010</t>
  </si>
  <si>
    <t>其他太极刀</t>
  </si>
  <si>
    <t>D011</t>
  </si>
  <si>
    <t>太极扇</t>
  </si>
  <si>
    <t>D012</t>
  </si>
  <si>
    <t>混元太极器械</t>
  </si>
  <si>
    <t>D013</t>
  </si>
  <si>
    <t>太极球</t>
  </si>
  <si>
    <t>D014</t>
  </si>
  <si>
    <t>其它太极器械</t>
  </si>
  <si>
    <t>D015</t>
  </si>
  <si>
    <t>傅山太极剑</t>
  </si>
  <si>
    <t>E001</t>
  </si>
  <si>
    <t>易筋经</t>
  </si>
  <si>
    <t>E002</t>
  </si>
  <si>
    <t>五禽戏</t>
  </si>
  <si>
    <t>E003</t>
  </si>
  <si>
    <t>六字诀</t>
  </si>
  <si>
    <t>E004</t>
  </si>
  <si>
    <t>八段锦</t>
  </si>
  <si>
    <t>E005</t>
  </si>
  <si>
    <t>马王堆</t>
  </si>
  <si>
    <t>E006</t>
  </si>
  <si>
    <t>健身功法</t>
  </si>
  <si>
    <t>E007</t>
  </si>
  <si>
    <t>大舞</t>
  </si>
  <si>
    <t>E008</t>
  </si>
  <si>
    <t>武术操</t>
  </si>
  <si>
    <t>E009</t>
  </si>
  <si>
    <t>太极养生丈</t>
  </si>
  <si>
    <t>E010</t>
  </si>
  <si>
    <t>其他气功</t>
  </si>
  <si>
    <t>E011</t>
  </si>
  <si>
    <t>福满乾坤</t>
  </si>
  <si>
    <t>E012</t>
  </si>
  <si>
    <t>天清地泰</t>
  </si>
  <si>
    <t>E013</t>
  </si>
  <si>
    <t>吉祥如意</t>
  </si>
  <si>
    <t>E014</t>
  </si>
  <si>
    <t>和谐之光</t>
  </si>
  <si>
    <t>E015</t>
  </si>
  <si>
    <t>五运亨通</t>
  </si>
  <si>
    <t>E016</t>
  </si>
  <si>
    <t>德润心田</t>
  </si>
  <si>
    <t>E017</t>
  </si>
  <si>
    <t>八福祥瑞</t>
  </si>
  <si>
    <t>E018</t>
  </si>
  <si>
    <t>九州同春</t>
  </si>
  <si>
    <t>E019</t>
  </si>
  <si>
    <t>慧海福源</t>
  </si>
  <si>
    <t>E020</t>
  </si>
  <si>
    <t>古月派太极健身操</t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</si>
  <si>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001</t>
    </r>
  </si>
  <si>
    <t>徒手对练</t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</si>
  <si>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002</t>
    </r>
  </si>
  <si>
    <t>器械对练</t>
  </si>
  <si>
    <t>G003</t>
  </si>
  <si>
    <t>徒手器械对练</t>
  </si>
  <si>
    <t>请填写公斤级别</t>
  </si>
  <si>
    <t>其他短器械</t>
    <phoneticPr fontId="14" type="noConversion"/>
  </si>
  <si>
    <t>其他长器械</t>
    <phoneticPr fontId="14" type="noConversion"/>
  </si>
  <si>
    <r>
      <t>K</t>
    </r>
    <r>
      <rPr>
        <sz val="11"/>
        <color indexed="8"/>
        <rFont val="宋体"/>
        <family val="3"/>
        <charset val="134"/>
      </rPr>
      <t>FF功夫技击</t>
    </r>
    <phoneticPr fontId="14" type="noConversion"/>
  </si>
  <si>
    <t>定步功夫推手</t>
    <phoneticPr fontId="14" type="noConversion"/>
  </si>
  <si>
    <t>活步功夫推手</t>
    <phoneticPr fontId="14" type="noConversion"/>
  </si>
  <si>
    <t>摔跤</t>
    <phoneticPr fontId="14" type="noConversion"/>
  </si>
  <si>
    <t>心意点穴厥</t>
    <phoneticPr fontId="14" type="noConversion"/>
  </si>
  <si>
    <t>通背拳</t>
    <phoneticPr fontId="14" type="noConversion"/>
  </si>
  <si>
    <t>一等</t>
    <phoneticPr fontId="14" type="noConversion"/>
  </si>
  <si>
    <t>二等</t>
    <phoneticPr fontId="14" type="noConversion"/>
  </si>
  <si>
    <t>三等</t>
    <phoneticPr fontId="14" type="noConversion"/>
  </si>
  <si>
    <t xml:space="preserve">2016年第六届北京国际武术文化交流大会-莫斯科
</t>
    <phoneticPr fontId="14" type="noConversion"/>
  </si>
  <si>
    <t>2016年     月     日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</si>
</sst>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.00_);[Red]\(\¥#,##0.00\)"/>
  </numFmts>
  <fonts count="18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8"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 shrinkToFit="1"/>
    </xf>
    <xf numFmtId="176" fontId="5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2" fillId="0" borderId="7" xfId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0</xdr:row>
      <xdr:rowOff>95250</xdr:rowOff>
    </xdr:from>
    <xdr:to>
      <xdr:col>15</xdr:col>
      <xdr:colOff>695325</xdr:colOff>
      <xdr:row>1</xdr:row>
      <xdr:rowOff>247650</xdr:rowOff>
    </xdr:to>
    <xdr:sp macro="" textlink="">
      <xdr:nvSpPr>
        <xdr:cNvPr id="1025" name="文本框 1"/>
        <xdr:cNvSpPr txBox="1">
          <a:spLocks noChangeArrowheads="1"/>
        </xdr:cNvSpPr>
      </xdr:nvSpPr>
      <xdr:spPr bwMode="auto">
        <a:xfrm>
          <a:off x="8715375" y="95250"/>
          <a:ext cx="208597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0" bIns="41148" anchor="ctr" upright="1"/>
        <a:lstStyle/>
        <a:p>
          <a:pPr algn="l" rtl="0">
            <a:defRPr sz="1000"/>
          </a:pPr>
          <a:r>
            <a:rPr lang="zh-CN" altLang="en-US" sz="2800" b="0" i="0" u="none" strike="noStrike" baseline="0">
              <a:solidFill>
                <a:srgbClr val="000000"/>
              </a:solidFill>
              <a:latin typeface="宋体"/>
              <a:ea typeface="宋体"/>
            </a:rPr>
            <a:t>编号：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9"/>
  <sheetViews>
    <sheetView tabSelected="1" workbookViewId="0">
      <selection activeCell="M202" sqref="M202"/>
    </sheetView>
  </sheetViews>
  <sheetFormatPr defaultColWidth="9" defaultRowHeight="13.5"/>
  <cols>
    <col min="1" max="1" width="3.375" style="3" customWidth="1"/>
    <col min="2" max="2" width="7.625" style="3" customWidth="1"/>
    <col min="3" max="5" width="3.75" style="3" customWidth="1"/>
    <col min="6" max="6" width="5.125" style="3" customWidth="1"/>
    <col min="7" max="7" width="18.25" style="3" customWidth="1"/>
    <col min="8" max="8" width="9" style="3" customWidth="1"/>
    <col min="9" max="9" width="12.75" style="3" customWidth="1"/>
    <col min="10" max="10" width="9" style="3" customWidth="1"/>
    <col min="11" max="11" width="12.75" style="3" customWidth="1"/>
    <col min="12" max="12" width="9" style="3" customWidth="1"/>
    <col min="13" max="13" width="12.75" style="3" customWidth="1"/>
    <col min="14" max="14" width="9" style="3" customWidth="1"/>
    <col min="15" max="15" width="12.75" style="3" customWidth="1"/>
    <col min="16" max="17" width="10.375" style="3" customWidth="1"/>
    <col min="18" max="18" width="6.125" style="3" hidden="1" customWidth="1"/>
    <col min="19" max="21" width="8.125" style="3" hidden="1" customWidth="1"/>
    <col min="22" max="22" width="6.125" style="3" hidden="1" customWidth="1"/>
    <col min="23" max="23" width="9.25" style="3" hidden="1" customWidth="1"/>
    <col min="24" max="24" width="11" style="3" hidden="1" customWidth="1"/>
    <col min="25" max="25" width="13" style="3" hidden="1" customWidth="1"/>
    <col min="26" max="28" width="9" style="3" hidden="1" customWidth="1"/>
    <col min="29" max="31" width="7.125" style="3" hidden="1" customWidth="1"/>
    <col min="32" max="35" width="6.25" style="3" hidden="1" customWidth="1"/>
    <col min="36" max="36" width="5.25" style="3" hidden="1" customWidth="1"/>
    <col min="37" max="37" width="8.5" style="3" hidden="1" customWidth="1"/>
    <col min="38" max="39" width="9" style="3" hidden="1" customWidth="1"/>
    <col min="40" max="42" width="9" style="3" customWidth="1"/>
    <col min="43" max="16384" width="9" style="3"/>
  </cols>
  <sheetData>
    <row r="1" spans="1:39" ht="22.5">
      <c r="A1" s="95" t="s">
        <v>384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4"/>
      <c r="R1" s="37"/>
      <c r="S1" s="37"/>
      <c r="T1" s="37"/>
      <c r="U1" s="37"/>
      <c r="V1" s="37"/>
    </row>
    <row r="2" spans="1:39" ht="2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5"/>
      <c r="R2" s="38"/>
      <c r="S2" s="38"/>
      <c r="T2" s="38"/>
      <c r="U2" s="38"/>
      <c r="V2" s="38"/>
    </row>
    <row r="3" spans="1:39" ht="16.5" customHeight="1">
      <c r="A3" s="89" t="s">
        <v>1</v>
      </c>
      <c r="B3" s="89"/>
      <c r="C3" s="89"/>
      <c r="D3" s="97"/>
      <c r="E3" s="90"/>
      <c r="F3" s="90"/>
      <c r="G3" s="90"/>
      <c r="H3" s="90"/>
      <c r="I3" s="25"/>
      <c r="J3" s="25"/>
      <c r="K3" s="6" t="s">
        <v>2</v>
      </c>
      <c r="L3" s="97"/>
      <c r="M3" s="90"/>
      <c r="N3" s="90"/>
      <c r="O3" s="90"/>
      <c r="P3" s="90"/>
      <c r="Q3" s="7"/>
      <c r="S3" s="25"/>
      <c r="T3" s="25"/>
      <c r="U3" s="25"/>
      <c r="V3" s="25"/>
    </row>
    <row r="4" spans="1:39" ht="16.5" customHeight="1">
      <c r="A4" s="89" t="s">
        <v>3</v>
      </c>
      <c r="B4" s="89"/>
      <c r="C4" s="89"/>
      <c r="D4" s="90"/>
      <c r="E4" s="90"/>
      <c r="F4" s="90"/>
      <c r="G4" s="90"/>
      <c r="H4" s="90"/>
      <c r="I4" s="25"/>
      <c r="J4" s="25"/>
      <c r="K4" s="6" t="s">
        <v>4</v>
      </c>
      <c r="L4" s="91"/>
      <c r="M4" s="91"/>
      <c r="N4" s="26" t="s">
        <v>5</v>
      </c>
      <c r="O4" s="92"/>
      <c r="P4" s="92"/>
      <c r="Q4" s="7"/>
      <c r="S4" s="39"/>
      <c r="T4" s="39"/>
      <c r="U4" s="39"/>
      <c r="V4" s="39"/>
      <c r="W4" s="7"/>
    </row>
    <row r="5" spans="1:39" ht="16.5" customHeight="1">
      <c r="A5" s="89" t="s">
        <v>6</v>
      </c>
      <c r="B5" s="89"/>
      <c r="C5" s="89"/>
      <c r="D5" s="90"/>
      <c r="E5" s="90"/>
      <c r="F5" s="90"/>
      <c r="G5" s="90"/>
      <c r="H5" s="90"/>
      <c r="I5" s="25"/>
      <c r="J5" s="25"/>
      <c r="K5" s="6" t="s">
        <v>7</v>
      </c>
      <c r="L5" s="91"/>
      <c r="M5" s="93"/>
      <c r="N5" s="27" t="s">
        <v>8</v>
      </c>
      <c r="O5" s="94"/>
      <c r="P5" s="92"/>
      <c r="Q5" s="7"/>
      <c r="S5" s="39"/>
      <c r="T5" s="39"/>
      <c r="U5" s="39"/>
      <c r="V5" s="39"/>
      <c r="W5" s="7"/>
    </row>
    <row r="6" spans="1:39" ht="3.75" customHeight="1">
      <c r="A6" s="6"/>
      <c r="B6" s="6"/>
      <c r="C6" s="7"/>
      <c r="D6" s="7"/>
      <c r="E6" s="7"/>
      <c r="F6" s="7"/>
      <c r="G6" s="7"/>
      <c r="H6" s="7"/>
      <c r="I6" s="7"/>
      <c r="J6" s="7"/>
      <c r="K6" s="6"/>
      <c r="L6" s="28"/>
      <c r="M6" s="28"/>
      <c r="N6" s="29"/>
      <c r="O6" s="28"/>
      <c r="P6" s="28"/>
      <c r="Q6" s="28"/>
      <c r="S6" s="39"/>
      <c r="T6" s="39"/>
      <c r="U6" s="39"/>
      <c r="V6" s="39"/>
      <c r="W6" s="7"/>
    </row>
    <row r="7" spans="1:39" ht="47.25" customHeight="1">
      <c r="A7" s="78" t="s">
        <v>9</v>
      </c>
      <c r="B7" s="78"/>
      <c r="C7" s="78"/>
      <c r="D7" s="79" t="s">
        <v>10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"/>
      <c r="R7" s="40"/>
      <c r="S7" s="40"/>
      <c r="T7" s="40"/>
      <c r="U7" s="40"/>
      <c r="V7" s="40"/>
    </row>
    <row r="8" spans="1:39" ht="4.5" customHeight="1">
      <c r="C8" s="80"/>
      <c r="D8" s="80"/>
      <c r="E8" s="80"/>
      <c r="F8" s="80"/>
      <c r="G8" s="80"/>
      <c r="H8" s="80"/>
      <c r="I8" s="25"/>
      <c r="J8" s="25"/>
      <c r="K8" s="30"/>
      <c r="S8" s="7"/>
      <c r="T8" s="7"/>
      <c r="U8" s="7"/>
      <c r="V8" s="7"/>
      <c r="W8" s="7"/>
    </row>
    <row r="9" spans="1:39" ht="14.25" customHeight="1">
      <c r="A9" s="64" t="s">
        <v>11</v>
      </c>
      <c r="B9" s="64" t="s">
        <v>12</v>
      </c>
      <c r="C9" s="67" t="s">
        <v>13</v>
      </c>
      <c r="D9" s="67" t="s">
        <v>14</v>
      </c>
      <c r="E9" s="67" t="s">
        <v>15</v>
      </c>
      <c r="F9" s="64" t="s">
        <v>16</v>
      </c>
      <c r="G9" s="70" t="s">
        <v>17</v>
      </c>
      <c r="H9" s="81" t="s">
        <v>18</v>
      </c>
      <c r="I9" s="82"/>
      <c r="J9" s="82"/>
      <c r="K9" s="82"/>
      <c r="L9" s="82"/>
      <c r="M9" s="82"/>
      <c r="N9" s="82"/>
      <c r="O9" s="83"/>
      <c r="P9" s="67" t="s">
        <v>19</v>
      </c>
      <c r="Q9" s="41"/>
      <c r="R9" s="42"/>
      <c r="S9" s="42"/>
      <c r="T9" s="42"/>
      <c r="U9" s="42"/>
      <c r="V9" s="43"/>
      <c r="W9" s="7"/>
      <c r="AK9" s="56"/>
    </row>
    <row r="10" spans="1:39" ht="11.25" customHeight="1">
      <c r="A10" s="65"/>
      <c r="B10" s="65"/>
      <c r="C10" s="68"/>
      <c r="D10" s="68"/>
      <c r="E10" s="68"/>
      <c r="F10" s="65"/>
      <c r="G10" s="71"/>
      <c r="H10" s="84" t="s">
        <v>20</v>
      </c>
      <c r="I10" s="85"/>
      <c r="J10" s="84" t="s">
        <v>21</v>
      </c>
      <c r="K10" s="85"/>
      <c r="L10" s="84" t="s">
        <v>22</v>
      </c>
      <c r="M10" s="85"/>
      <c r="N10" s="84" t="s">
        <v>23</v>
      </c>
      <c r="O10" s="85"/>
      <c r="P10" s="68"/>
      <c r="Q10" s="41"/>
      <c r="R10" s="42"/>
      <c r="S10" s="42"/>
      <c r="T10" s="42"/>
      <c r="U10" s="42"/>
    </row>
    <row r="11" spans="1:39">
      <c r="A11" s="66"/>
      <c r="B11" s="66"/>
      <c r="C11" s="69"/>
      <c r="D11" s="69"/>
      <c r="E11" s="69"/>
      <c r="F11" s="66"/>
      <c r="G11" s="72"/>
      <c r="H11" s="10" t="s">
        <v>24</v>
      </c>
      <c r="I11" s="31" t="s">
        <v>25</v>
      </c>
      <c r="J11" s="10" t="s">
        <v>24</v>
      </c>
      <c r="K11" s="31" t="s">
        <v>25</v>
      </c>
      <c r="L11" s="10" t="s">
        <v>24</v>
      </c>
      <c r="M11" s="31" t="s">
        <v>25</v>
      </c>
      <c r="N11" s="9" t="s">
        <v>24</v>
      </c>
      <c r="O11" s="31" t="s">
        <v>25</v>
      </c>
      <c r="P11" s="69"/>
      <c r="Q11" s="41"/>
      <c r="R11" s="42" t="s">
        <v>26</v>
      </c>
      <c r="S11" s="44" t="s">
        <v>27</v>
      </c>
      <c r="T11" s="44" t="s">
        <v>28</v>
      </c>
      <c r="U11" s="44" t="s">
        <v>29</v>
      </c>
      <c r="AC11" s="53" t="s">
        <v>30</v>
      </c>
      <c r="AD11" s="53" t="s">
        <v>31</v>
      </c>
      <c r="AE11" s="53" t="s">
        <v>32</v>
      </c>
      <c r="AF11" s="53" t="s">
        <v>33</v>
      </c>
      <c r="AG11" s="53" t="s">
        <v>34</v>
      </c>
      <c r="AH11" s="53" t="s">
        <v>35</v>
      </c>
      <c r="AI11" s="53" t="s">
        <v>36</v>
      </c>
      <c r="AJ11" s="53" t="s">
        <v>37</v>
      </c>
      <c r="AL11" s="3" t="s">
        <v>14</v>
      </c>
      <c r="AM11" s="3" t="s">
        <v>13</v>
      </c>
    </row>
    <row r="12" spans="1:39" ht="20.25" customHeight="1">
      <c r="A12" s="11">
        <v>1</v>
      </c>
      <c r="B12" s="11"/>
      <c r="C12" s="11"/>
      <c r="D12" s="11"/>
      <c r="E12" s="12"/>
      <c r="F12" s="11"/>
      <c r="G12" s="13"/>
      <c r="H12" s="11"/>
      <c r="I12" s="32" t="str">
        <f t="shared" ref="I12" si="0">W12</f>
        <v/>
      </c>
      <c r="J12" s="11"/>
      <c r="K12" s="32" t="str">
        <f t="shared" ref="K12" si="1">X12</f>
        <v/>
      </c>
      <c r="L12" s="11"/>
      <c r="M12" s="32" t="str">
        <f t="shared" ref="M12" si="2">Y12</f>
        <v/>
      </c>
      <c r="N12" s="11"/>
      <c r="O12" s="32" t="str">
        <f>Z12</f>
        <v/>
      </c>
      <c r="P12" s="33" t="str">
        <f>IF(AJ12=0,"",AJ12)</f>
        <v/>
      </c>
      <c r="Q12" s="45"/>
      <c r="R12" s="46" t="str">
        <f>IF(OR(OR(H12="活步推手",H12="定步推手"),OR(J12="活步推手",J12="定步推手"),OR(L12="活步推手",L12="定步推手"),OR(N12="活步推手",N12="定步推手")),T12,IF(OR(H12="散打",J12="散打",L12="散打",N12="散打"),U12,S12))</f>
        <v/>
      </c>
      <c r="S12" s="47" t="str">
        <f>IF(D12="","",IF(D12&lt;=7,$G$38,IF(AND(AL12&gt;7,D12&lt;=11),$G$39,IF(AND(D12&gt;11,D12&lt;=15),$G$40,IF(AND(D12&gt;15,D12&lt;=20),$G$41,IF(AND(D12&gt;20,D12&lt;=25),$G$42,IF(AND(D12&gt;25,D12&lt;=30),$G$43,IF(AND(D12&gt;30,D12&lt;=35),$G$44,IF(AND(D12&gt;35,D12&lt;=40),$G$45,IF(AND(D12&gt;40,D12&lt;=45),$G$46,IF(AND(D12&gt;45,D12&lt;=50),$G$47,IF(AND(D12&gt;50,D12&lt;=55),$G$48,IF(AND(D12&gt;55,D12&lt;=60),$G$49,IF(AND(D12&gt;60,D12&lt;=65),$G$50,IF(AND(D12&gt;65,D12&lt;=70),$G$51,IF(D12&gt;70,$G$52,""))))))))))))))))</f>
        <v/>
      </c>
      <c r="T12" s="47" t="str">
        <f>IF(D12="","",IF(AND(D12&gt;=8,D12&lt;=16),"A组",IF(AND(D12&gt;16,D12&lt;=25),"B组",IF(AND(D12&gt;25,D12&lt;=35),"C组",IF(AND(D12&gt;35,D12&lt;=45),"D组",IF(AND(D12&gt;45,D12&lt;=55),"E组",IF(D12&gt;=56,"F组","")))))))</f>
        <v/>
      </c>
      <c r="U12" s="47" t="str">
        <f>IF(D12="","",IF(D12&lt;=17,"青",IF(AND(D12&gt;17,D12&lt;=35),"成","")))</f>
        <v/>
      </c>
      <c r="W12" s="48" t="str">
        <f t="shared" ref="W12:W26" si="3">IF(H12="跆拳道品势",AA12,IF(IF(H12="",TRUE,FALSE),"",VLOOKUP(H12,$B$38:$C$198,2,0)))</f>
        <v/>
      </c>
      <c r="X12" s="48" t="str">
        <f t="shared" ref="X12:X26" si="4">IF(J12="跆拳道品势",AA12,IF(IF(J12="",TRUE,FALSE),"",VLOOKUP(J12,$B$38:$C$198,2,0)))</f>
        <v/>
      </c>
      <c r="Y12" s="48" t="str">
        <f t="shared" ref="Y12:Y26" si="5">IF(L12="跆拳道品势",AA12,IF(IF(L12="",TRUE,FALSE),"",VLOOKUP(L12,$B$38:$C$198,2,0)))</f>
        <v/>
      </c>
      <c r="Z12" s="48" t="str">
        <f t="shared" ref="Z12:Z26" si="6">IF(N12="跆拳道品势",AA12,IF(IF(N12="",TRUE,FALSE),"",VLOOKUP(N12,$B$38:$C$198,2,0)))</f>
        <v/>
      </c>
      <c r="AA12" s="57" t="str">
        <f t="shared" ref="AA12:AA26" si="7">IF(G12="","",IF(LEN(G12)=18,IF(AB12&lt;2004,O36,IF(AND(AB12&lt;2001,AB12&gt;=2004),O37,IF(AND(AB12&lt;1998,AB12&gt;=2001),O38,IF(AB12&gt;=1998,O39,VLOOKUP(N12,$B$38:$C$198,2,0)))))))</f>
        <v/>
      </c>
      <c r="AB12" s="54" t="str">
        <f>MID(G12,7,4)</f>
        <v/>
      </c>
      <c r="AC12" s="55">
        <f>IF(B12="",K37,K38)</f>
        <v>0</v>
      </c>
      <c r="AD12" s="55">
        <f>IF(B12="",K37,K39)</f>
        <v>0</v>
      </c>
      <c r="AE12" s="55">
        <f>IF(F12="",$K$37,IF(F12=$L$38,$K$42,IF(F12=$L$39,$K$43,IF(F12=$L$40,$K$44,$K$37))))</f>
        <v>0</v>
      </c>
      <c r="AF12" s="55">
        <f>IF(OR(W12="徒手对练",W12="器械对练",W12="徒手器械对练"),100,IF(OR(I12="随队",I12="领队",I12="教练"),-100,IF(OR(H12&lt;&gt;"",I12&lt;&gt;""),$K$40,$K$37)))</f>
        <v>0</v>
      </c>
      <c r="AG12" s="55">
        <f t="shared" ref="AG12:AG26" si="8">IF(OR(X12="徒手对练",X12="器械对练",X12="徒手器械对练"),100,IF(K12="随队",-100,IF(OR(J12&lt;&gt;"",K12&lt;&gt;""),$K$40,$K$37)))</f>
        <v>0</v>
      </c>
      <c r="AH12" s="55">
        <f t="shared" ref="AH12:AH26" si="9">IF(OR(Y12="徒手对练",Y12="器械对练",Y12="徒手器械对练"),100,IF(M12="随队",-100,IF(OR(L12&lt;&gt;"",M12&lt;&gt;""),$K$40,$K$37)))</f>
        <v>0</v>
      </c>
      <c r="AI12" s="55">
        <f t="shared" ref="AI12:AI26" si="10">IF(OR(Z12="徒手对练",Z12="器械对练",Z12="徒手器械对练"),100,IF(O12="随队",-100,IF(OR(N12&lt;&gt;"",O12&lt;&gt;""),$K$40,$K$37)))</f>
        <v>0</v>
      </c>
      <c r="AJ12" s="55">
        <f t="shared" ref="AJ12" si="11">SUM(AC12:AI12)</f>
        <v>0</v>
      </c>
      <c r="AL12" s="3" t="str">
        <f ca="1">IF(LEN(G12)=18,YEAR(TODAY())-MID(G12,7,4),"")</f>
        <v/>
      </c>
      <c r="AM12" s="3" t="str">
        <f t="shared" ref="AM12" si="12">IF(LEN(G12)=18,IF(INT(MID(G12,15,3)/2)=MID(G12,15,3)/2,"女","男"),"")</f>
        <v/>
      </c>
    </row>
    <row r="13" spans="1:39" ht="20.25" customHeight="1">
      <c r="A13" s="11">
        <v>2</v>
      </c>
      <c r="B13" s="11"/>
      <c r="C13" s="11" t="str">
        <f>AM13</f>
        <v/>
      </c>
      <c r="D13" s="11" t="str">
        <f ca="1">AL13</f>
        <v/>
      </c>
      <c r="E13" s="12" t="str">
        <f t="shared" ref="E13" ca="1" si="13">R13</f>
        <v/>
      </c>
      <c r="F13" s="58"/>
      <c r="G13" s="13"/>
      <c r="H13" s="11"/>
      <c r="I13" s="32" t="str">
        <f t="shared" ref="I13:I22" si="14">W13</f>
        <v/>
      </c>
      <c r="J13" s="11"/>
      <c r="K13" s="32" t="str">
        <f t="shared" ref="K13:K21" si="15">X13</f>
        <v/>
      </c>
      <c r="L13" s="11"/>
      <c r="M13" s="32" t="str">
        <f t="shared" ref="M13:M21" si="16">Y13</f>
        <v/>
      </c>
      <c r="N13" s="11"/>
      <c r="O13" s="32" t="str">
        <f>Z13</f>
        <v/>
      </c>
      <c r="P13" s="33" t="str">
        <f t="shared" ref="P13" si="17">IF(AJ13=0,"",AJ13)</f>
        <v/>
      </c>
      <c r="Q13" s="45"/>
      <c r="R13" s="46" t="str">
        <f t="shared" ref="R13" ca="1" si="18">IF(OR(OR(H13="活步推手",H13="定步推手"),OR(J13="活步推手",J13="定步推手"),OR(L13="活步推手",L13="定步推手"),OR(N13="活步推手",N13="定步推手")),T13,IF(OR(H13="散打",J13="散打",L13="散打",N13="散打"),U13,S13))</f>
        <v/>
      </c>
      <c r="S13" s="47" t="str">
        <f t="shared" ref="S13:S26" ca="1" si="19">IF(D13="","",IF(D13&lt;=7,$G$38,IF(AND(AL13&gt;7,D13&lt;=11),$G$39,IF(AND(D13&gt;11,D13&lt;=15),$G$40,IF(AND(D13&gt;15,D13&lt;=20),$G$41,IF(AND(D13&gt;20,D13&lt;=25),$G$42,IF(AND(D13&gt;25,D13&lt;=30),$G$43,IF(AND(D13&gt;30,D13&lt;=35),$G$44,IF(AND(D13&gt;35,D13&lt;=40),$G$45,IF(AND(D13&gt;40,D13&lt;=45),$G$46,IF(AND(D13&gt;45,D13&lt;=50),$G$47,IF(AND(D13&gt;50,D13&lt;=55),$G$48,IF(AND(D13&gt;55,D13&lt;=60),$G$49,IF(AND(D13&gt;60,D13&lt;=65),$G$50,IF(AND(D13&gt;65,D13&lt;=70),$G$51,IF(D13&gt;70,$G$52,""))))))))))))))))</f>
        <v/>
      </c>
      <c r="T13" s="47" t="str">
        <f t="shared" ref="T13:T27" ca="1" si="20">IF(D13="","",IF(AND(D13&gt;=8,D13&lt;=16),"A组",IF(AND(D13&gt;16,D13&lt;=25),"B组",IF(AND(D13&gt;25,D13&lt;=35),"C组",IF(AND(D13&gt;35,D13&lt;=45),"D组",IF(AND(D13&gt;45,D13&lt;=55),"E组",IF(D13&gt;=56,"F组","")))))))</f>
        <v/>
      </c>
      <c r="U13" s="47" t="str">
        <f t="shared" ref="U13" ca="1" si="21">IF(D13="","",IF(D13&lt;=17,"青",IF(AND(D13&gt;17,D13&lt;=35),"成","")))</f>
        <v/>
      </c>
      <c r="W13" s="48" t="str">
        <f t="shared" si="3"/>
        <v/>
      </c>
      <c r="X13" s="48" t="str">
        <f t="shared" si="4"/>
        <v/>
      </c>
      <c r="Y13" s="48" t="str">
        <f t="shared" si="5"/>
        <v/>
      </c>
      <c r="Z13" s="48" t="str">
        <f t="shared" si="6"/>
        <v/>
      </c>
      <c r="AA13" s="57" t="str">
        <f t="shared" si="7"/>
        <v/>
      </c>
      <c r="AB13" s="54" t="str">
        <f t="shared" ref="AB13:AB27" si="22">MID(G13,7,4)</f>
        <v/>
      </c>
      <c r="AC13" s="55">
        <f>IF(B13="",K37,K38)</f>
        <v>0</v>
      </c>
      <c r="AD13" s="55">
        <f>IF(B13="",K37,K39)</f>
        <v>0</v>
      </c>
      <c r="AE13" s="55">
        <f t="shared" ref="AE13:AE26" si="23">IF(F13="",$K$37,IF(F13=$L$38,$K$42,IF(F13=$L$39,$K$43,IF(F13=$L$40,$K$44,$K$37))))</f>
        <v>0</v>
      </c>
      <c r="AF13" s="55">
        <f t="shared" ref="AF13:AF26" si="24">IF(OR(W13="徒手对练",W13="器械对练",W13="徒手器械对练"),100,IF(OR(I13="随队",I13="领队"),-100,IF(OR(H13&lt;&gt;"",I13&lt;&gt;""),$K$40,$K$37)))</f>
        <v>0</v>
      </c>
      <c r="AG13" s="55">
        <f t="shared" si="8"/>
        <v>0</v>
      </c>
      <c r="AH13" s="55">
        <f t="shared" si="9"/>
        <v>0</v>
      </c>
      <c r="AI13" s="55">
        <f t="shared" si="10"/>
        <v>0</v>
      </c>
      <c r="AJ13" s="55">
        <f t="shared" ref="AJ13:AJ26" si="25">SUM(AC13:AI13)</f>
        <v>0</v>
      </c>
      <c r="AL13" s="3" t="str">
        <f t="shared" ref="AL13:AL26" ca="1" si="26">IF(LEN(G13)=18,YEAR(TODAY())-MID(G13,7,4),"")</f>
        <v/>
      </c>
      <c r="AM13" s="3" t="str">
        <f t="shared" ref="AM13:AM27" si="27">IF(LEN(G13)=18,IF(INT(MID(G13,15,3)/2)=MID(G13,15,3)/2,"女","男"),"")</f>
        <v/>
      </c>
    </row>
    <row r="14" spans="1:39" ht="20.25" customHeight="1">
      <c r="A14" s="11">
        <v>3</v>
      </c>
      <c r="B14" s="11"/>
      <c r="C14" s="11" t="str">
        <f>AM14</f>
        <v/>
      </c>
      <c r="D14" s="11" t="str">
        <f ca="1">AL14</f>
        <v/>
      </c>
      <c r="E14" s="12" t="str">
        <f t="shared" ref="E14:E26" ca="1" si="28">R14</f>
        <v/>
      </c>
      <c r="F14" s="58"/>
      <c r="G14" s="13"/>
      <c r="H14" s="11"/>
      <c r="I14" s="32" t="str">
        <f t="shared" si="14"/>
        <v/>
      </c>
      <c r="J14" s="11"/>
      <c r="K14" s="32" t="str">
        <f t="shared" si="15"/>
        <v/>
      </c>
      <c r="L14" s="11"/>
      <c r="M14" s="32" t="str">
        <f t="shared" si="16"/>
        <v/>
      </c>
      <c r="N14" s="11"/>
      <c r="O14" s="32" t="str">
        <f t="shared" ref="O14" si="29">Z14</f>
        <v/>
      </c>
      <c r="P14" s="33" t="str">
        <f t="shared" ref="P14:P26" si="30">IF(AJ14=0,"",AJ14)</f>
        <v/>
      </c>
      <c r="Q14" s="45"/>
      <c r="R14" s="46" t="str">
        <f t="shared" ref="R14:R27" ca="1" si="31">IF(OR(OR(H14="活步推手",H14="定步推手"),OR(J14="活步推手",J14="定步推手"),OR(L14="活步推手",L14="定步推手"),OR(N14="活步推手",N14="定步推手")),T14,IF(OR(H14="散打",J14="散打",L14="散打",N14="散打"),U14,S14))</f>
        <v/>
      </c>
      <c r="S14" s="47" t="str">
        <f t="shared" ca="1" si="19"/>
        <v/>
      </c>
      <c r="T14" s="47" t="str">
        <f t="shared" ca="1" si="20"/>
        <v/>
      </c>
      <c r="U14" s="47" t="str">
        <f t="shared" ref="U14:U26" ca="1" si="32">IF(D14="","",IF(D14&lt;=17,"青",IF(AND(D14&gt;17,D14&lt;=35),"成","")))</f>
        <v/>
      </c>
      <c r="W14" s="48" t="str">
        <f t="shared" si="3"/>
        <v/>
      </c>
      <c r="X14" s="48" t="str">
        <f t="shared" si="4"/>
        <v/>
      </c>
      <c r="Y14" s="48" t="str">
        <f t="shared" si="5"/>
        <v/>
      </c>
      <c r="Z14" s="48" t="str">
        <f t="shared" si="6"/>
        <v/>
      </c>
      <c r="AA14" s="57" t="str">
        <f t="shared" si="7"/>
        <v/>
      </c>
      <c r="AB14" s="54" t="str">
        <f t="shared" si="22"/>
        <v/>
      </c>
      <c r="AC14" s="55">
        <f>IF(B14="",K37,K38)</f>
        <v>0</v>
      </c>
      <c r="AD14" s="55">
        <f>IF(B14="",K37,K39)</f>
        <v>0</v>
      </c>
      <c r="AE14" s="55">
        <f t="shared" si="23"/>
        <v>0</v>
      </c>
      <c r="AF14" s="55">
        <f t="shared" si="24"/>
        <v>0</v>
      </c>
      <c r="AG14" s="55">
        <f t="shared" si="8"/>
        <v>0</v>
      </c>
      <c r="AH14" s="55">
        <f t="shared" si="9"/>
        <v>0</v>
      </c>
      <c r="AI14" s="55">
        <f t="shared" si="10"/>
        <v>0</v>
      </c>
      <c r="AJ14" s="55">
        <f t="shared" si="25"/>
        <v>0</v>
      </c>
      <c r="AL14" s="3" t="str">
        <f t="shared" ca="1" si="26"/>
        <v/>
      </c>
      <c r="AM14" s="3" t="str">
        <f t="shared" si="27"/>
        <v/>
      </c>
    </row>
    <row r="15" spans="1:39" ht="20.25" customHeight="1">
      <c r="A15" s="11">
        <v>4</v>
      </c>
      <c r="B15" s="11"/>
      <c r="C15" s="11" t="str">
        <f t="shared" ref="C15" si="33">AM15</f>
        <v/>
      </c>
      <c r="D15" s="11" t="str">
        <f t="shared" ref="D15" ca="1" si="34">AL15</f>
        <v/>
      </c>
      <c r="E15" s="12" t="str">
        <f t="shared" ca="1" si="28"/>
        <v/>
      </c>
      <c r="F15" s="58"/>
      <c r="G15" s="13"/>
      <c r="H15" s="11"/>
      <c r="I15" s="32" t="str">
        <f t="shared" si="14"/>
        <v/>
      </c>
      <c r="J15" s="11"/>
      <c r="K15" s="32" t="str">
        <f t="shared" si="15"/>
        <v/>
      </c>
      <c r="L15" s="11"/>
      <c r="M15" s="32" t="str">
        <f t="shared" si="16"/>
        <v/>
      </c>
      <c r="N15" s="11"/>
      <c r="O15" s="32" t="str">
        <f t="shared" ref="O15:O26" si="35">Z15</f>
        <v/>
      </c>
      <c r="P15" s="33" t="str">
        <f t="shared" si="30"/>
        <v/>
      </c>
      <c r="Q15" s="45"/>
      <c r="R15" s="46" t="str">
        <f t="shared" ca="1" si="31"/>
        <v/>
      </c>
      <c r="S15" s="47" t="str">
        <f t="shared" ca="1" si="19"/>
        <v/>
      </c>
      <c r="T15" s="47" t="str">
        <f t="shared" ca="1" si="20"/>
        <v/>
      </c>
      <c r="U15" s="47" t="str">
        <f t="shared" ca="1" si="32"/>
        <v/>
      </c>
      <c r="W15" s="48" t="str">
        <f t="shared" si="3"/>
        <v/>
      </c>
      <c r="X15" s="48" t="str">
        <f t="shared" si="4"/>
        <v/>
      </c>
      <c r="Y15" s="48" t="str">
        <f t="shared" si="5"/>
        <v/>
      </c>
      <c r="Z15" s="48" t="str">
        <f t="shared" si="6"/>
        <v/>
      </c>
      <c r="AA15" s="57" t="str">
        <f t="shared" si="7"/>
        <v/>
      </c>
      <c r="AB15" s="54" t="str">
        <f t="shared" si="22"/>
        <v/>
      </c>
      <c r="AC15" s="55">
        <f>IF(B15="",K37,K38)</f>
        <v>0</v>
      </c>
      <c r="AD15" s="55">
        <f>IF(B15="",K37,K39)</f>
        <v>0</v>
      </c>
      <c r="AE15" s="55">
        <f t="shared" si="23"/>
        <v>0</v>
      </c>
      <c r="AF15" s="55">
        <f t="shared" si="24"/>
        <v>0</v>
      </c>
      <c r="AG15" s="55">
        <f t="shared" si="8"/>
        <v>0</v>
      </c>
      <c r="AH15" s="55">
        <f t="shared" si="9"/>
        <v>0</v>
      </c>
      <c r="AI15" s="55">
        <f t="shared" si="10"/>
        <v>0</v>
      </c>
      <c r="AJ15" s="55">
        <f t="shared" si="25"/>
        <v>0</v>
      </c>
      <c r="AL15" s="3" t="str">
        <f t="shared" ca="1" si="26"/>
        <v/>
      </c>
      <c r="AM15" s="3" t="str">
        <f t="shared" si="27"/>
        <v/>
      </c>
    </row>
    <row r="16" spans="1:39" ht="20.25" customHeight="1">
      <c r="A16" s="11">
        <v>5</v>
      </c>
      <c r="B16" s="11"/>
      <c r="C16" s="11" t="str">
        <f t="shared" ref="C16:C26" si="36">AM16</f>
        <v/>
      </c>
      <c r="D16" s="11" t="str">
        <f t="shared" ref="D16:D26" ca="1" si="37">AL16</f>
        <v/>
      </c>
      <c r="E16" s="12" t="str">
        <f t="shared" ca="1" si="28"/>
        <v/>
      </c>
      <c r="F16" s="58"/>
      <c r="G16" s="13"/>
      <c r="H16" s="11"/>
      <c r="I16" s="32" t="str">
        <f t="shared" si="14"/>
        <v/>
      </c>
      <c r="J16" s="11"/>
      <c r="K16" s="32" t="str">
        <f t="shared" si="15"/>
        <v/>
      </c>
      <c r="L16" s="11"/>
      <c r="M16" s="32" t="str">
        <f t="shared" si="16"/>
        <v/>
      </c>
      <c r="N16" s="11"/>
      <c r="O16" s="32" t="str">
        <f t="shared" si="35"/>
        <v/>
      </c>
      <c r="P16" s="33" t="str">
        <f t="shared" si="30"/>
        <v/>
      </c>
      <c r="Q16" s="45"/>
      <c r="R16" s="46" t="str">
        <f t="shared" ca="1" si="31"/>
        <v/>
      </c>
      <c r="S16" s="47" t="str">
        <f t="shared" ca="1" si="19"/>
        <v/>
      </c>
      <c r="T16" s="47" t="str">
        <f t="shared" ca="1" si="20"/>
        <v/>
      </c>
      <c r="U16" s="47" t="str">
        <f t="shared" ca="1" si="32"/>
        <v/>
      </c>
      <c r="W16" s="48" t="str">
        <f t="shared" si="3"/>
        <v/>
      </c>
      <c r="X16" s="48" t="str">
        <f t="shared" si="4"/>
        <v/>
      </c>
      <c r="Y16" s="48" t="str">
        <f t="shared" si="5"/>
        <v/>
      </c>
      <c r="Z16" s="48" t="str">
        <f t="shared" si="6"/>
        <v/>
      </c>
      <c r="AA16" s="57" t="str">
        <f t="shared" si="7"/>
        <v/>
      </c>
      <c r="AB16" s="54" t="str">
        <f t="shared" si="22"/>
        <v/>
      </c>
      <c r="AC16" s="55">
        <f>IF(B16="",K37,K38)</f>
        <v>0</v>
      </c>
      <c r="AD16" s="55">
        <f>IF(B16="",K37,K39)</f>
        <v>0</v>
      </c>
      <c r="AE16" s="55">
        <f t="shared" si="23"/>
        <v>0</v>
      </c>
      <c r="AF16" s="55">
        <f t="shared" si="24"/>
        <v>0</v>
      </c>
      <c r="AG16" s="55">
        <f t="shared" si="8"/>
        <v>0</v>
      </c>
      <c r="AH16" s="55">
        <f t="shared" si="9"/>
        <v>0</v>
      </c>
      <c r="AI16" s="55">
        <f t="shared" si="10"/>
        <v>0</v>
      </c>
      <c r="AJ16" s="55">
        <f t="shared" si="25"/>
        <v>0</v>
      </c>
      <c r="AL16" s="3" t="str">
        <f t="shared" ca="1" si="26"/>
        <v/>
      </c>
      <c r="AM16" s="3" t="str">
        <f t="shared" si="27"/>
        <v/>
      </c>
    </row>
    <row r="17" spans="1:39" ht="20.25" customHeight="1">
      <c r="A17" s="11">
        <v>6</v>
      </c>
      <c r="B17" s="11"/>
      <c r="C17" s="11" t="str">
        <f t="shared" si="36"/>
        <v/>
      </c>
      <c r="D17" s="11" t="str">
        <f t="shared" ca="1" si="37"/>
        <v/>
      </c>
      <c r="E17" s="12" t="str">
        <f t="shared" ca="1" si="28"/>
        <v/>
      </c>
      <c r="F17" s="58"/>
      <c r="G17" s="13"/>
      <c r="H17" s="11"/>
      <c r="I17" s="32" t="str">
        <f t="shared" si="14"/>
        <v/>
      </c>
      <c r="J17" s="11"/>
      <c r="K17" s="32" t="str">
        <f t="shared" si="15"/>
        <v/>
      </c>
      <c r="L17" s="11"/>
      <c r="M17" s="32" t="str">
        <f t="shared" si="16"/>
        <v/>
      </c>
      <c r="N17" s="11"/>
      <c r="O17" s="32" t="str">
        <f t="shared" si="35"/>
        <v/>
      </c>
      <c r="P17" s="33" t="str">
        <f t="shared" si="30"/>
        <v/>
      </c>
      <c r="Q17" s="45"/>
      <c r="R17" s="46" t="str">
        <f t="shared" ca="1" si="31"/>
        <v/>
      </c>
      <c r="S17" s="47" t="str">
        <f t="shared" ca="1" si="19"/>
        <v/>
      </c>
      <c r="T17" s="47" t="str">
        <f t="shared" ca="1" si="20"/>
        <v/>
      </c>
      <c r="U17" s="47" t="str">
        <f t="shared" ca="1" si="32"/>
        <v/>
      </c>
      <c r="W17" s="48" t="str">
        <f t="shared" si="3"/>
        <v/>
      </c>
      <c r="X17" s="48" t="str">
        <f t="shared" si="4"/>
        <v/>
      </c>
      <c r="Y17" s="48" t="str">
        <f t="shared" si="5"/>
        <v/>
      </c>
      <c r="Z17" s="48" t="str">
        <f t="shared" si="6"/>
        <v/>
      </c>
      <c r="AA17" s="57" t="str">
        <f t="shared" si="7"/>
        <v/>
      </c>
      <c r="AB17" s="54" t="str">
        <f t="shared" si="22"/>
        <v/>
      </c>
      <c r="AC17" s="55">
        <f>IF(B17="",K37,K38)</f>
        <v>0</v>
      </c>
      <c r="AD17" s="55">
        <f>IF(B17="",K37,K39)</f>
        <v>0</v>
      </c>
      <c r="AE17" s="55">
        <f t="shared" si="23"/>
        <v>0</v>
      </c>
      <c r="AF17" s="55">
        <f t="shared" si="24"/>
        <v>0</v>
      </c>
      <c r="AG17" s="55">
        <f t="shared" si="8"/>
        <v>0</v>
      </c>
      <c r="AH17" s="55">
        <f t="shared" si="9"/>
        <v>0</v>
      </c>
      <c r="AI17" s="55">
        <f t="shared" si="10"/>
        <v>0</v>
      </c>
      <c r="AJ17" s="55">
        <f t="shared" si="25"/>
        <v>0</v>
      </c>
      <c r="AL17" s="3" t="str">
        <f t="shared" ca="1" si="26"/>
        <v/>
      </c>
      <c r="AM17" s="3" t="str">
        <f t="shared" si="27"/>
        <v/>
      </c>
    </row>
    <row r="18" spans="1:39" ht="20.25" customHeight="1">
      <c r="A18" s="11">
        <v>7</v>
      </c>
      <c r="B18" s="11"/>
      <c r="C18" s="11" t="str">
        <f t="shared" si="36"/>
        <v/>
      </c>
      <c r="D18" s="11" t="str">
        <f t="shared" ca="1" si="37"/>
        <v/>
      </c>
      <c r="E18" s="12" t="str">
        <f t="shared" ca="1" si="28"/>
        <v/>
      </c>
      <c r="F18" s="58"/>
      <c r="G18" s="13"/>
      <c r="H18" s="11"/>
      <c r="I18" s="32" t="str">
        <f t="shared" si="14"/>
        <v/>
      </c>
      <c r="J18" s="11"/>
      <c r="K18" s="32" t="str">
        <f t="shared" si="15"/>
        <v/>
      </c>
      <c r="L18" s="11"/>
      <c r="M18" s="32" t="str">
        <f t="shared" si="16"/>
        <v/>
      </c>
      <c r="N18" s="11"/>
      <c r="O18" s="32" t="str">
        <f t="shared" si="35"/>
        <v/>
      </c>
      <c r="P18" s="33" t="str">
        <f t="shared" si="30"/>
        <v/>
      </c>
      <c r="Q18" s="45"/>
      <c r="R18" s="46" t="str">
        <f t="shared" ca="1" si="31"/>
        <v/>
      </c>
      <c r="S18" s="47" t="str">
        <f t="shared" ca="1" si="19"/>
        <v/>
      </c>
      <c r="T18" s="47" t="str">
        <f t="shared" ca="1" si="20"/>
        <v/>
      </c>
      <c r="U18" s="47" t="str">
        <f t="shared" ca="1" si="32"/>
        <v/>
      </c>
      <c r="W18" s="48" t="str">
        <f t="shared" si="3"/>
        <v/>
      </c>
      <c r="X18" s="48" t="str">
        <f t="shared" si="4"/>
        <v/>
      </c>
      <c r="Y18" s="48" t="str">
        <f t="shared" si="5"/>
        <v/>
      </c>
      <c r="Z18" s="48" t="str">
        <f t="shared" si="6"/>
        <v/>
      </c>
      <c r="AA18" s="57" t="str">
        <f t="shared" si="7"/>
        <v/>
      </c>
      <c r="AB18" s="54" t="str">
        <f t="shared" si="22"/>
        <v/>
      </c>
      <c r="AC18" s="55">
        <f>IF(B18="",K37,K38)</f>
        <v>0</v>
      </c>
      <c r="AD18" s="55">
        <f>IF(B18="",K37,K39)</f>
        <v>0</v>
      </c>
      <c r="AE18" s="55">
        <f t="shared" si="23"/>
        <v>0</v>
      </c>
      <c r="AF18" s="55">
        <f t="shared" si="24"/>
        <v>0</v>
      </c>
      <c r="AG18" s="55">
        <f t="shared" si="8"/>
        <v>0</v>
      </c>
      <c r="AH18" s="55">
        <f t="shared" si="9"/>
        <v>0</v>
      </c>
      <c r="AI18" s="55">
        <f t="shared" si="10"/>
        <v>0</v>
      </c>
      <c r="AJ18" s="55">
        <f t="shared" si="25"/>
        <v>0</v>
      </c>
      <c r="AL18" s="3" t="str">
        <f t="shared" ca="1" si="26"/>
        <v/>
      </c>
      <c r="AM18" s="3" t="str">
        <f t="shared" si="27"/>
        <v/>
      </c>
    </row>
    <row r="19" spans="1:39" ht="20.25" customHeight="1">
      <c r="A19" s="11">
        <v>8</v>
      </c>
      <c r="B19" s="11"/>
      <c r="C19" s="11" t="str">
        <f t="shared" si="36"/>
        <v/>
      </c>
      <c r="D19" s="11" t="str">
        <f t="shared" ca="1" si="37"/>
        <v/>
      </c>
      <c r="E19" s="12" t="str">
        <f t="shared" ca="1" si="28"/>
        <v/>
      </c>
      <c r="F19" s="58"/>
      <c r="G19" s="13"/>
      <c r="H19" s="11"/>
      <c r="I19" s="32" t="str">
        <f t="shared" si="14"/>
        <v/>
      </c>
      <c r="J19" s="11"/>
      <c r="K19" s="32" t="str">
        <f t="shared" si="15"/>
        <v/>
      </c>
      <c r="L19" s="11"/>
      <c r="M19" s="32" t="str">
        <f t="shared" si="16"/>
        <v/>
      </c>
      <c r="N19" s="11"/>
      <c r="O19" s="32" t="str">
        <f t="shared" si="35"/>
        <v/>
      </c>
      <c r="P19" s="33" t="str">
        <f t="shared" si="30"/>
        <v/>
      </c>
      <c r="Q19" s="45"/>
      <c r="R19" s="46" t="str">
        <f t="shared" ca="1" si="31"/>
        <v/>
      </c>
      <c r="S19" s="47" t="str">
        <f t="shared" ca="1" si="19"/>
        <v/>
      </c>
      <c r="T19" s="47" t="str">
        <f t="shared" ca="1" si="20"/>
        <v/>
      </c>
      <c r="U19" s="47" t="str">
        <f t="shared" ca="1" si="32"/>
        <v/>
      </c>
      <c r="W19" s="48" t="str">
        <f t="shared" si="3"/>
        <v/>
      </c>
      <c r="X19" s="48" t="str">
        <f t="shared" si="4"/>
        <v/>
      </c>
      <c r="Y19" s="48" t="str">
        <f t="shared" si="5"/>
        <v/>
      </c>
      <c r="Z19" s="48" t="str">
        <f t="shared" si="6"/>
        <v/>
      </c>
      <c r="AA19" s="57" t="str">
        <f t="shared" si="7"/>
        <v/>
      </c>
      <c r="AB19" s="54" t="str">
        <f t="shared" si="22"/>
        <v/>
      </c>
      <c r="AC19" s="55">
        <f>IF(B19="",K37,K38)</f>
        <v>0</v>
      </c>
      <c r="AD19" s="55">
        <f>IF(B19="",K37,K39)</f>
        <v>0</v>
      </c>
      <c r="AE19" s="55">
        <f t="shared" si="23"/>
        <v>0</v>
      </c>
      <c r="AF19" s="55">
        <f t="shared" si="24"/>
        <v>0</v>
      </c>
      <c r="AG19" s="55">
        <f t="shared" si="8"/>
        <v>0</v>
      </c>
      <c r="AH19" s="55">
        <f t="shared" si="9"/>
        <v>0</v>
      </c>
      <c r="AI19" s="55">
        <f t="shared" si="10"/>
        <v>0</v>
      </c>
      <c r="AJ19" s="55">
        <f t="shared" si="25"/>
        <v>0</v>
      </c>
      <c r="AL19" s="3" t="str">
        <f t="shared" ca="1" si="26"/>
        <v/>
      </c>
      <c r="AM19" s="3" t="str">
        <f t="shared" si="27"/>
        <v/>
      </c>
    </row>
    <row r="20" spans="1:39" ht="20.25" customHeight="1">
      <c r="A20" s="11">
        <v>9</v>
      </c>
      <c r="B20" s="11"/>
      <c r="C20" s="11" t="str">
        <f t="shared" si="36"/>
        <v/>
      </c>
      <c r="D20" s="11" t="str">
        <f t="shared" ca="1" si="37"/>
        <v/>
      </c>
      <c r="E20" s="12" t="str">
        <f t="shared" ca="1" si="28"/>
        <v/>
      </c>
      <c r="F20" s="58"/>
      <c r="G20" s="13"/>
      <c r="H20" s="11"/>
      <c r="I20" s="32" t="str">
        <f t="shared" si="14"/>
        <v/>
      </c>
      <c r="J20" s="11"/>
      <c r="K20" s="32" t="str">
        <f t="shared" si="15"/>
        <v/>
      </c>
      <c r="L20" s="11"/>
      <c r="M20" s="32" t="str">
        <f t="shared" si="16"/>
        <v/>
      </c>
      <c r="N20" s="11"/>
      <c r="O20" s="32" t="str">
        <f t="shared" si="35"/>
        <v/>
      </c>
      <c r="P20" s="33" t="str">
        <f t="shared" si="30"/>
        <v/>
      </c>
      <c r="Q20" s="45"/>
      <c r="R20" s="46" t="str">
        <f t="shared" ca="1" si="31"/>
        <v/>
      </c>
      <c r="S20" s="47" t="str">
        <f t="shared" ca="1" si="19"/>
        <v/>
      </c>
      <c r="T20" s="47" t="str">
        <f t="shared" ca="1" si="20"/>
        <v/>
      </c>
      <c r="U20" s="47" t="str">
        <f t="shared" ca="1" si="32"/>
        <v/>
      </c>
      <c r="W20" s="48" t="str">
        <f t="shared" si="3"/>
        <v/>
      </c>
      <c r="X20" s="48" t="str">
        <f t="shared" si="4"/>
        <v/>
      </c>
      <c r="Y20" s="48" t="str">
        <f t="shared" si="5"/>
        <v/>
      </c>
      <c r="Z20" s="48" t="str">
        <f t="shared" si="6"/>
        <v/>
      </c>
      <c r="AA20" s="57" t="str">
        <f t="shared" si="7"/>
        <v/>
      </c>
      <c r="AB20" s="54" t="str">
        <f t="shared" si="22"/>
        <v/>
      </c>
      <c r="AC20" s="55">
        <f>IF(B20="",K37,K38)</f>
        <v>0</v>
      </c>
      <c r="AD20" s="55">
        <f>IF(B20="",K37,K39)</f>
        <v>0</v>
      </c>
      <c r="AE20" s="55">
        <f t="shared" si="23"/>
        <v>0</v>
      </c>
      <c r="AF20" s="55">
        <f t="shared" si="24"/>
        <v>0</v>
      </c>
      <c r="AG20" s="55">
        <f t="shared" si="8"/>
        <v>0</v>
      </c>
      <c r="AH20" s="55">
        <f t="shared" si="9"/>
        <v>0</v>
      </c>
      <c r="AI20" s="55">
        <f t="shared" si="10"/>
        <v>0</v>
      </c>
      <c r="AJ20" s="55">
        <f t="shared" si="25"/>
        <v>0</v>
      </c>
      <c r="AL20" s="3" t="str">
        <f t="shared" ca="1" si="26"/>
        <v/>
      </c>
      <c r="AM20" s="3" t="str">
        <f t="shared" si="27"/>
        <v/>
      </c>
    </row>
    <row r="21" spans="1:39" ht="20.25" customHeight="1">
      <c r="A21" s="11">
        <v>10</v>
      </c>
      <c r="B21" s="11"/>
      <c r="C21" s="11" t="str">
        <f t="shared" si="36"/>
        <v/>
      </c>
      <c r="D21" s="11" t="str">
        <f t="shared" ca="1" si="37"/>
        <v/>
      </c>
      <c r="E21" s="12" t="str">
        <f t="shared" ca="1" si="28"/>
        <v/>
      </c>
      <c r="F21" s="58"/>
      <c r="G21" s="13"/>
      <c r="H21" s="11"/>
      <c r="I21" s="32" t="str">
        <f t="shared" si="14"/>
        <v/>
      </c>
      <c r="J21" s="11"/>
      <c r="K21" s="32" t="str">
        <f t="shared" si="15"/>
        <v/>
      </c>
      <c r="L21" s="11"/>
      <c r="M21" s="32" t="str">
        <f t="shared" si="16"/>
        <v/>
      </c>
      <c r="N21" s="11"/>
      <c r="O21" s="32" t="str">
        <f t="shared" si="35"/>
        <v/>
      </c>
      <c r="P21" s="33" t="str">
        <f t="shared" si="30"/>
        <v/>
      </c>
      <c r="Q21" s="45"/>
      <c r="R21" s="46" t="str">
        <f t="shared" ca="1" si="31"/>
        <v/>
      </c>
      <c r="S21" s="47" t="str">
        <f t="shared" ca="1" si="19"/>
        <v/>
      </c>
      <c r="T21" s="47" t="str">
        <f t="shared" ca="1" si="20"/>
        <v/>
      </c>
      <c r="U21" s="47" t="str">
        <f t="shared" ca="1" si="32"/>
        <v/>
      </c>
      <c r="W21" s="48" t="str">
        <f t="shared" si="3"/>
        <v/>
      </c>
      <c r="X21" s="48" t="str">
        <f t="shared" si="4"/>
        <v/>
      </c>
      <c r="Y21" s="48" t="str">
        <f t="shared" si="5"/>
        <v/>
      </c>
      <c r="Z21" s="48" t="str">
        <f t="shared" si="6"/>
        <v/>
      </c>
      <c r="AA21" s="57" t="str">
        <f t="shared" si="7"/>
        <v/>
      </c>
      <c r="AB21" s="54" t="str">
        <f t="shared" si="22"/>
        <v/>
      </c>
      <c r="AC21" s="55">
        <f>IF(B21="",K37,K38)</f>
        <v>0</v>
      </c>
      <c r="AD21" s="55">
        <f>IF(B21="",K37,K39)</f>
        <v>0</v>
      </c>
      <c r="AE21" s="55">
        <f t="shared" si="23"/>
        <v>0</v>
      </c>
      <c r="AF21" s="55">
        <f t="shared" si="24"/>
        <v>0</v>
      </c>
      <c r="AG21" s="55">
        <f t="shared" si="8"/>
        <v>0</v>
      </c>
      <c r="AH21" s="55">
        <f t="shared" si="9"/>
        <v>0</v>
      </c>
      <c r="AI21" s="55">
        <f t="shared" si="10"/>
        <v>0</v>
      </c>
      <c r="AJ21" s="55">
        <f t="shared" si="25"/>
        <v>0</v>
      </c>
      <c r="AL21" s="3" t="str">
        <f t="shared" ca="1" si="26"/>
        <v/>
      </c>
      <c r="AM21" s="3" t="str">
        <f t="shared" si="27"/>
        <v/>
      </c>
    </row>
    <row r="22" spans="1:39" ht="20.25" customHeight="1">
      <c r="A22" s="11">
        <v>11</v>
      </c>
      <c r="B22" s="11"/>
      <c r="C22" s="11" t="str">
        <f t="shared" si="36"/>
        <v/>
      </c>
      <c r="D22" s="11" t="str">
        <f t="shared" ca="1" si="37"/>
        <v/>
      </c>
      <c r="E22" s="12" t="str">
        <f t="shared" ca="1" si="28"/>
        <v/>
      </c>
      <c r="F22" s="58"/>
      <c r="G22" s="13"/>
      <c r="H22" s="11"/>
      <c r="I22" s="32" t="str">
        <f t="shared" si="14"/>
        <v/>
      </c>
      <c r="J22" s="11"/>
      <c r="K22" s="32" t="str">
        <f t="shared" ref="K22" si="38">X22</f>
        <v/>
      </c>
      <c r="L22" s="11"/>
      <c r="M22" s="32" t="str">
        <f t="shared" ref="M22" si="39">Y22</f>
        <v/>
      </c>
      <c r="N22" s="11"/>
      <c r="O22" s="32" t="str">
        <f t="shared" si="35"/>
        <v/>
      </c>
      <c r="P22" s="33" t="str">
        <f t="shared" si="30"/>
        <v/>
      </c>
      <c r="Q22" s="45"/>
      <c r="R22" s="46" t="str">
        <f t="shared" ca="1" si="31"/>
        <v/>
      </c>
      <c r="S22" s="47" t="str">
        <f t="shared" ca="1" si="19"/>
        <v/>
      </c>
      <c r="T22" s="47" t="str">
        <f t="shared" ca="1" si="20"/>
        <v/>
      </c>
      <c r="U22" s="47" t="str">
        <f t="shared" ca="1" si="32"/>
        <v/>
      </c>
      <c r="W22" s="48" t="str">
        <f t="shared" si="3"/>
        <v/>
      </c>
      <c r="X22" s="48" t="str">
        <f t="shared" si="4"/>
        <v/>
      </c>
      <c r="Y22" s="48" t="str">
        <f t="shared" si="5"/>
        <v/>
      </c>
      <c r="Z22" s="48" t="str">
        <f t="shared" si="6"/>
        <v/>
      </c>
      <c r="AA22" s="57" t="str">
        <f t="shared" si="7"/>
        <v/>
      </c>
      <c r="AB22" s="54" t="str">
        <f t="shared" si="22"/>
        <v/>
      </c>
      <c r="AC22" s="55">
        <f>IF(B22="",K37,K38)</f>
        <v>0</v>
      </c>
      <c r="AD22" s="55">
        <f>IF(B22="",K37,K39)</f>
        <v>0</v>
      </c>
      <c r="AE22" s="55">
        <f t="shared" si="23"/>
        <v>0</v>
      </c>
      <c r="AF22" s="55">
        <f t="shared" si="24"/>
        <v>0</v>
      </c>
      <c r="AG22" s="55">
        <f t="shared" si="8"/>
        <v>0</v>
      </c>
      <c r="AH22" s="55">
        <f t="shared" si="9"/>
        <v>0</v>
      </c>
      <c r="AI22" s="55">
        <f t="shared" si="10"/>
        <v>0</v>
      </c>
      <c r="AJ22" s="55">
        <f t="shared" si="25"/>
        <v>0</v>
      </c>
      <c r="AL22" s="3" t="str">
        <f t="shared" ca="1" si="26"/>
        <v/>
      </c>
      <c r="AM22" s="3" t="str">
        <f t="shared" si="27"/>
        <v/>
      </c>
    </row>
    <row r="23" spans="1:39" ht="20.25" customHeight="1">
      <c r="A23" s="11">
        <v>12</v>
      </c>
      <c r="B23" s="11"/>
      <c r="C23" s="11" t="str">
        <f t="shared" si="36"/>
        <v/>
      </c>
      <c r="D23" s="11" t="str">
        <f t="shared" ca="1" si="37"/>
        <v/>
      </c>
      <c r="E23" s="12" t="str">
        <f t="shared" ca="1" si="28"/>
        <v/>
      </c>
      <c r="F23" s="58"/>
      <c r="G23" s="13"/>
      <c r="H23" s="11"/>
      <c r="I23" s="32" t="str">
        <f t="shared" ref="I23" si="40">W23</f>
        <v/>
      </c>
      <c r="J23" s="11"/>
      <c r="K23" s="32" t="str">
        <f>X23</f>
        <v/>
      </c>
      <c r="L23" s="11"/>
      <c r="M23" s="32" t="str">
        <f>Y23</f>
        <v/>
      </c>
      <c r="N23" s="11"/>
      <c r="O23" s="32" t="str">
        <f t="shared" si="35"/>
        <v/>
      </c>
      <c r="P23" s="33" t="str">
        <f t="shared" si="30"/>
        <v/>
      </c>
      <c r="Q23" s="45"/>
      <c r="R23" s="46" t="str">
        <f t="shared" ca="1" si="31"/>
        <v/>
      </c>
      <c r="S23" s="47" t="str">
        <f t="shared" ca="1" si="19"/>
        <v/>
      </c>
      <c r="T23" s="47" t="str">
        <f t="shared" ca="1" si="20"/>
        <v/>
      </c>
      <c r="U23" s="47" t="str">
        <f t="shared" ca="1" si="32"/>
        <v/>
      </c>
      <c r="W23" s="48" t="str">
        <f t="shared" si="3"/>
        <v/>
      </c>
      <c r="X23" s="48" t="str">
        <f t="shared" si="4"/>
        <v/>
      </c>
      <c r="Y23" s="48" t="str">
        <f t="shared" si="5"/>
        <v/>
      </c>
      <c r="Z23" s="48" t="str">
        <f t="shared" si="6"/>
        <v/>
      </c>
      <c r="AA23" s="57" t="str">
        <f t="shared" si="7"/>
        <v/>
      </c>
      <c r="AB23" s="54" t="str">
        <f t="shared" si="22"/>
        <v/>
      </c>
      <c r="AC23" s="55">
        <f>IF(B23="",K37,K38)</f>
        <v>0</v>
      </c>
      <c r="AD23" s="55">
        <f>IF(B23="",K37,K39)</f>
        <v>0</v>
      </c>
      <c r="AE23" s="55">
        <f t="shared" si="23"/>
        <v>0</v>
      </c>
      <c r="AF23" s="55">
        <f t="shared" si="24"/>
        <v>0</v>
      </c>
      <c r="AG23" s="55">
        <f t="shared" si="8"/>
        <v>0</v>
      </c>
      <c r="AH23" s="55">
        <f t="shared" si="9"/>
        <v>0</v>
      </c>
      <c r="AI23" s="55">
        <f t="shared" si="10"/>
        <v>0</v>
      </c>
      <c r="AJ23" s="55">
        <f t="shared" si="25"/>
        <v>0</v>
      </c>
      <c r="AL23" s="3" t="str">
        <f t="shared" ca="1" si="26"/>
        <v/>
      </c>
      <c r="AM23" s="3" t="str">
        <f t="shared" si="27"/>
        <v/>
      </c>
    </row>
    <row r="24" spans="1:39" ht="20.25" customHeight="1">
      <c r="A24" s="11">
        <v>13</v>
      </c>
      <c r="B24" s="11"/>
      <c r="C24" s="11" t="str">
        <f t="shared" si="36"/>
        <v/>
      </c>
      <c r="D24" s="11" t="str">
        <f t="shared" ca="1" si="37"/>
        <v/>
      </c>
      <c r="E24" s="12" t="str">
        <f t="shared" ca="1" si="28"/>
        <v/>
      </c>
      <c r="F24" s="58"/>
      <c r="G24" s="13"/>
      <c r="H24" s="11"/>
      <c r="I24" s="32" t="str">
        <f>W24</f>
        <v/>
      </c>
      <c r="J24" s="11"/>
      <c r="K24" s="32" t="str">
        <f>X24</f>
        <v/>
      </c>
      <c r="L24" s="11"/>
      <c r="M24" s="32" t="str">
        <f>Y24</f>
        <v/>
      </c>
      <c r="N24" s="11"/>
      <c r="O24" s="32" t="str">
        <f t="shared" si="35"/>
        <v/>
      </c>
      <c r="P24" s="33" t="str">
        <f t="shared" si="30"/>
        <v/>
      </c>
      <c r="Q24" s="45"/>
      <c r="R24" s="46" t="str">
        <f t="shared" ca="1" si="31"/>
        <v/>
      </c>
      <c r="S24" s="47" t="str">
        <f t="shared" ca="1" si="19"/>
        <v/>
      </c>
      <c r="T24" s="47" t="str">
        <f t="shared" ca="1" si="20"/>
        <v/>
      </c>
      <c r="U24" s="47" t="str">
        <f t="shared" ca="1" si="32"/>
        <v/>
      </c>
      <c r="W24" s="48" t="str">
        <f t="shared" si="3"/>
        <v/>
      </c>
      <c r="X24" s="48" t="str">
        <f t="shared" si="4"/>
        <v/>
      </c>
      <c r="Y24" s="48" t="str">
        <f t="shared" si="5"/>
        <v/>
      </c>
      <c r="Z24" s="48" t="str">
        <f t="shared" si="6"/>
        <v/>
      </c>
      <c r="AA24" s="57" t="str">
        <f t="shared" si="7"/>
        <v/>
      </c>
      <c r="AB24" s="54" t="str">
        <f t="shared" si="22"/>
        <v/>
      </c>
      <c r="AC24" s="55">
        <f>IF(B24="",K37,K38)</f>
        <v>0</v>
      </c>
      <c r="AD24" s="55">
        <f>IF(B24="",K37,K39)</f>
        <v>0</v>
      </c>
      <c r="AE24" s="55">
        <f t="shared" si="23"/>
        <v>0</v>
      </c>
      <c r="AF24" s="55">
        <f t="shared" si="24"/>
        <v>0</v>
      </c>
      <c r="AG24" s="55">
        <f t="shared" si="8"/>
        <v>0</v>
      </c>
      <c r="AH24" s="55">
        <f t="shared" si="9"/>
        <v>0</v>
      </c>
      <c r="AI24" s="55">
        <f t="shared" si="10"/>
        <v>0</v>
      </c>
      <c r="AJ24" s="55">
        <f t="shared" si="25"/>
        <v>0</v>
      </c>
      <c r="AL24" s="3" t="str">
        <f t="shared" ca="1" si="26"/>
        <v/>
      </c>
      <c r="AM24" s="3" t="str">
        <f t="shared" si="27"/>
        <v/>
      </c>
    </row>
    <row r="25" spans="1:39" ht="20.25" customHeight="1">
      <c r="A25" s="11">
        <v>14</v>
      </c>
      <c r="B25" s="11"/>
      <c r="C25" s="11" t="str">
        <f t="shared" si="36"/>
        <v/>
      </c>
      <c r="D25" s="11" t="str">
        <f t="shared" ca="1" si="37"/>
        <v/>
      </c>
      <c r="E25" s="12" t="str">
        <f t="shared" ca="1" si="28"/>
        <v/>
      </c>
      <c r="F25" s="58"/>
      <c r="G25" s="13"/>
      <c r="H25" s="11"/>
      <c r="I25" s="32" t="str">
        <f>W25</f>
        <v/>
      </c>
      <c r="J25" s="11"/>
      <c r="K25" s="32" t="str">
        <f t="shared" ref="K25" si="41">X25</f>
        <v/>
      </c>
      <c r="L25" s="11"/>
      <c r="M25" s="32" t="str">
        <f>Y25</f>
        <v/>
      </c>
      <c r="N25" s="11"/>
      <c r="O25" s="32" t="str">
        <f t="shared" si="35"/>
        <v/>
      </c>
      <c r="P25" s="33" t="str">
        <f t="shared" si="30"/>
        <v/>
      </c>
      <c r="Q25" s="45"/>
      <c r="R25" s="46" t="str">
        <f t="shared" ca="1" si="31"/>
        <v/>
      </c>
      <c r="S25" s="47" t="str">
        <f t="shared" ca="1" si="19"/>
        <v/>
      </c>
      <c r="T25" s="47" t="str">
        <f t="shared" ca="1" si="20"/>
        <v/>
      </c>
      <c r="U25" s="47" t="str">
        <f t="shared" ca="1" si="32"/>
        <v/>
      </c>
      <c r="W25" s="48" t="str">
        <f t="shared" si="3"/>
        <v/>
      </c>
      <c r="X25" s="48" t="str">
        <f t="shared" si="4"/>
        <v/>
      </c>
      <c r="Y25" s="48" t="str">
        <f t="shared" si="5"/>
        <v/>
      </c>
      <c r="Z25" s="48" t="str">
        <f t="shared" si="6"/>
        <v/>
      </c>
      <c r="AA25" s="57" t="str">
        <f t="shared" si="7"/>
        <v/>
      </c>
      <c r="AB25" s="54" t="str">
        <f t="shared" si="22"/>
        <v/>
      </c>
      <c r="AC25" s="55">
        <f>IF(B25="",K37,K38)</f>
        <v>0</v>
      </c>
      <c r="AD25" s="55">
        <f>IF(B25="",K37,K39)</f>
        <v>0</v>
      </c>
      <c r="AE25" s="55">
        <f t="shared" si="23"/>
        <v>0</v>
      </c>
      <c r="AF25" s="55">
        <f t="shared" si="24"/>
        <v>0</v>
      </c>
      <c r="AG25" s="55">
        <f t="shared" si="8"/>
        <v>0</v>
      </c>
      <c r="AH25" s="55">
        <f t="shared" si="9"/>
        <v>0</v>
      </c>
      <c r="AI25" s="55">
        <f t="shared" si="10"/>
        <v>0</v>
      </c>
      <c r="AJ25" s="55">
        <f t="shared" si="25"/>
        <v>0</v>
      </c>
      <c r="AL25" s="3" t="str">
        <f t="shared" ca="1" si="26"/>
        <v/>
      </c>
      <c r="AM25" s="3" t="str">
        <f t="shared" si="27"/>
        <v/>
      </c>
    </row>
    <row r="26" spans="1:39" ht="20.25" customHeight="1">
      <c r="A26" s="11">
        <v>15</v>
      </c>
      <c r="B26" s="11"/>
      <c r="C26" s="11" t="str">
        <f t="shared" si="36"/>
        <v/>
      </c>
      <c r="D26" s="11" t="str">
        <f t="shared" ca="1" si="37"/>
        <v/>
      </c>
      <c r="E26" s="12" t="str">
        <f t="shared" ca="1" si="28"/>
        <v/>
      </c>
      <c r="F26" s="58"/>
      <c r="G26" s="13"/>
      <c r="H26" s="11"/>
      <c r="I26" s="32" t="str">
        <f>W26</f>
        <v/>
      </c>
      <c r="J26" s="11"/>
      <c r="K26" s="32" t="str">
        <f>X26</f>
        <v/>
      </c>
      <c r="L26" s="11"/>
      <c r="M26" s="32" t="str">
        <f>Y26</f>
        <v/>
      </c>
      <c r="N26" s="11"/>
      <c r="O26" s="32" t="str">
        <f t="shared" si="35"/>
        <v/>
      </c>
      <c r="P26" s="33" t="str">
        <f t="shared" si="30"/>
        <v/>
      </c>
      <c r="Q26" s="45"/>
      <c r="R26" s="46" t="str">
        <f t="shared" ca="1" si="31"/>
        <v/>
      </c>
      <c r="S26" s="47" t="str">
        <f t="shared" ca="1" si="19"/>
        <v/>
      </c>
      <c r="T26" s="47" t="str">
        <f t="shared" ca="1" si="20"/>
        <v/>
      </c>
      <c r="U26" s="47" t="str">
        <f t="shared" ca="1" si="32"/>
        <v/>
      </c>
      <c r="W26" s="48" t="str">
        <f t="shared" si="3"/>
        <v/>
      </c>
      <c r="X26" s="48" t="str">
        <f t="shared" si="4"/>
        <v/>
      </c>
      <c r="Y26" s="48" t="str">
        <f t="shared" si="5"/>
        <v/>
      </c>
      <c r="Z26" s="48" t="str">
        <f t="shared" si="6"/>
        <v/>
      </c>
      <c r="AA26" s="57" t="str">
        <f t="shared" si="7"/>
        <v/>
      </c>
      <c r="AB26" s="54" t="str">
        <f t="shared" si="22"/>
        <v/>
      </c>
      <c r="AC26" s="55">
        <f>IF(B26="",K37,K38)</f>
        <v>0</v>
      </c>
      <c r="AD26" s="55">
        <f>IF(B26="",K37,K39)</f>
        <v>0</v>
      </c>
      <c r="AE26" s="55">
        <f t="shared" si="23"/>
        <v>0</v>
      </c>
      <c r="AF26" s="55">
        <f t="shared" si="24"/>
        <v>0</v>
      </c>
      <c r="AG26" s="55">
        <f t="shared" si="8"/>
        <v>0</v>
      </c>
      <c r="AH26" s="55">
        <f t="shared" si="9"/>
        <v>0</v>
      </c>
      <c r="AI26" s="55">
        <f t="shared" si="10"/>
        <v>0</v>
      </c>
      <c r="AJ26" s="55">
        <f t="shared" si="25"/>
        <v>0</v>
      </c>
      <c r="AL26" s="3" t="str">
        <f t="shared" ca="1" si="26"/>
        <v/>
      </c>
      <c r="AM26" s="3" t="str">
        <f t="shared" si="27"/>
        <v/>
      </c>
    </row>
    <row r="27" spans="1:39" ht="0.75" customHeight="1">
      <c r="A27" s="14"/>
      <c r="B27" s="73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3"/>
      <c r="N27" s="73"/>
      <c r="O27" s="73"/>
      <c r="P27" s="75"/>
      <c r="Q27" s="46"/>
      <c r="R27" s="46" t="str">
        <f t="shared" si="31"/>
        <v/>
      </c>
      <c r="S27" s="47" t="str">
        <f>IF(D27="","",IF(AL27&lt;=7,$G$38,IF(AND(AL27&gt;7,AL27&lt;=11),$G$39,IF(AND(AL27&gt;11,AL27&lt;=15),$G$40,IF(AND(AL27&gt;15,AL27&lt;=20),$G$41,IF(AND(AL27&gt;20,AL27&lt;=25),$G$42,IF(AND(AL27&gt;25,AL27&lt;=30),$G$43,IF(AND(AL27&gt;30,AL27&lt;=35),$G$44,IF(AND(AL27&gt;35,AL27&lt;=40),$G$45,IF(AND(AL27&gt;40,AL27&lt;=45),$G$46,IF(AND(AL27&gt;45,AL27&lt;=50),$G$47,IF(AND(AL27&gt;50,AL27&lt;=55),$G$48,IF(AND(AL27&gt;55,AL27&lt;=60),$G$49,IF(AND(AL27&gt;60,AL27&lt;=65),$G$50,IF(AND(AL27&gt;65,AL27&lt;=70),$G$51,IF(AL27&gt;70,G67,""))))))))))))))))</f>
        <v/>
      </c>
      <c r="T27" s="47" t="str">
        <f t="shared" si="20"/>
        <v/>
      </c>
      <c r="U27" s="47"/>
      <c r="W27" s="48"/>
      <c r="X27" s="48"/>
      <c r="Y27" s="48"/>
      <c r="Z27" s="48" t="str">
        <f>IF(N27="散打","",IF(N27="跆拳道","",IF(IF(N27="",TRUE,FALSE),"",VLOOKUP(N27,$B$38:$C$195,2,0))))</f>
        <v/>
      </c>
      <c r="AA27" s="57"/>
      <c r="AB27" s="54" t="str">
        <f t="shared" si="22"/>
        <v/>
      </c>
      <c r="AC27" s="55"/>
      <c r="AD27" s="55"/>
      <c r="AE27" s="55"/>
      <c r="AF27" s="55">
        <f>IF(OR(I27="随队",I27="领队"),-100,IF(OR(H27&lt;&gt;"",I27&lt;&gt;""),$K$40,$K$37))</f>
        <v>0</v>
      </c>
      <c r="AG27" s="55">
        <f>IF(J27="",$K$37,VLOOKUP(J27,$B$38:$D$195,3,0))</f>
        <v>0</v>
      </c>
      <c r="AH27" s="55"/>
      <c r="AI27" s="55">
        <f>IF(O27="随队",-100,IF(OR(N27&lt;&gt;"",O27&lt;&gt;""),$K$40,$K$37))</f>
        <v>0</v>
      </c>
      <c r="AJ27" s="55"/>
      <c r="AL27" s="3" t="str">
        <f t="shared" ref="AL27" si="42">IF(LEN(G27)=18,2014-MID(G27,7,4),"")</f>
        <v/>
      </c>
      <c r="AM27" s="3" t="str">
        <f t="shared" si="27"/>
        <v/>
      </c>
    </row>
    <row r="28" spans="1:39" ht="17.25" customHeight="1">
      <c r="A28" s="76" t="s">
        <v>38</v>
      </c>
      <c r="B28" s="76"/>
      <c r="C28" s="77"/>
      <c r="D28" s="77"/>
      <c r="E28" s="77"/>
      <c r="F28" s="77"/>
      <c r="G28" s="15"/>
      <c r="H28" s="86" t="s">
        <v>39</v>
      </c>
      <c r="I28" s="87"/>
      <c r="J28" s="87"/>
      <c r="K28" s="87"/>
      <c r="L28" s="87"/>
      <c r="M28" s="87"/>
      <c r="N28" s="87"/>
      <c r="O28" s="88"/>
      <c r="P28" s="33" t="str">
        <f>IF(S28=0,"",S28)</f>
        <v/>
      </c>
      <c r="Q28" s="45"/>
      <c r="R28" s="46"/>
      <c r="S28" s="49">
        <f>SUM(AJ12:AJ26,W28:Z28,J28,L28)</f>
        <v>0</v>
      </c>
      <c r="T28" s="49"/>
      <c r="U28" s="49"/>
      <c r="V28" s="46"/>
      <c r="W28" s="50">
        <f>IF(C28="",0,$K$41)</f>
        <v>0</v>
      </c>
      <c r="X28" s="50">
        <f>IF(G28="",0,$K$41)</f>
        <v>0</v>
      </c>
      <c r="Y28" s="50"/>
      <c r="Z28" s="50"/>
      <c r="AA28" s="50"/>
    </row>
    <row r="29" spans="1:39" ht="24.75" customHeight="1">
      <c r="A29" s="60" t="s">
        <v>40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6"/>
      <c r="R29" s="46"/>
      <c r="S29" s="46"/>
      <c r="T29" s="46"/>
      <c r="U29" s="46"/>
      <c r="V29" s="46"/>
      <c r="W29" s="7"/>
    </row>
    <row r="30" spans="1:39" ht="14.25" customHeight="1">
      <c r="A30" s="17"/>
      <c r="B30" s="18" t="s">
        <v>41</v>
      </c>
      <c r="C30" s="61"/>
      <c r="D30" s="61"/>
      <c r="E30" s="61"/>
      <c r="F30" s="61"/>
      <c r="G30" s="17"/>
      <c r="H30" s="17"/>
      <c r="I30" s="17"/>
      <c r="J30" s="17"/>
      <c r="K30" s="17"/>
      <c r="L30" s="17"/>
      <c r="M30" s="19" t="s">
        <v>42</v>
      </c>
      <c r="N30" s="62"/>
      <c r="O30" s="62"/>
      <c r="P30" s="62"/>
      <c r="Q30" s="51"/>
      <c r="R30" s="7"/>
    </row>
    <row r="31" spans="1:39" ht="3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39" ht="4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8" ht="13.5" customHeight="1">
      <c r="A33" s="63" t="s">
        <v>385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20"/>
    </row>
    <row r="35" spans="1:18" hidden="1"/>
    <row r="36" spans="1:18" ht="14.25" hidden="1">
      <c r="O36" s="34" t="s">
        <v>43</v>
      </c>
      <c r="R36" s="52"/>
    </row>
    <row r="37" spans="1:18" hidden="1">
      <c r="K37" s="3">
        <v>0</v>
      </c>
      <c r="O37" s="34" t="s">
        <v>44</v>
      </c>
    </row>
    <row r="38" spans="1:18" s="1" customFormat="1" ht="14.25" hidden="1">
      <c r="B38" s="21" t="s">
        <v>45</v>
      </c>
      <c r="C38" s="21" t="s">
        <v>46</v>
      </c>
      <c r="F38" s="22"/>
      <c r="G38" s="22" t="s">
        <v>47</v>
      </c>
      <c r="K38" s="1">
        <v>100</v>
      </c>
      <c r="L38" s="59" t="s">
        <v>381</v>
      </c>
      <c r="O38" s="35" t="s">
        <v>48</v>
      </c>
      <c r="R38" s="36"/>
    </row>
    <row r="39" spans="1:18" s="1" customFormat="1" ht="14.25" hidden="1">
      <c r="B39" s="21" t="s">
        <v>49</v>
      </c>
      <c r="C39" s="21" t="s">
        <v>50</v>
      </c>
      <c r="F39" s="22"/>
      <c r="G39" s="22" t="s">
        <v>51</v>
      </c>
      <c r="K39" s="1">
        <v>200</v>
      </c>
      <c r="L39" s="59" t="s">
        <v>382</v>
      </c>
      <c r="O39" s="35" t="s">
        <v>52</v>
      </c>
      <c r="R39" s="36"/>
    </row>
    <row r="40" spans="1:18" s="1" customFormat="1" hidden="1">
      <c r="B40" s="21" t="s">
        <v>53</v>
      </c>
      <c r="C40" s="21" t="s">
        <v>54</v>
      </c>
      <c r="F40" s="22"/>
      <c r="G40" s="22" t="s">
        <v>55</v>
      </c>
      <c r="K40" s="1">
        <v>100</v>
      </c>
      <c r="L40" s="59" t="s">
        <v>383</v>
      </c>
      <c r="O40" s="35"/>
    </row>
    <row r="41" spans="1:18" s="1" customFormat="1" ht="14.25" hidden="1">
      <c r="B41" s="21" t="s">
        <v>56</v>
      </c>
      <c r="C41" s="21" t="s">
        <v>57</v>
      </c>
      <c r="F41" s="22"/>
      <c r="G41" s="22" t="s">
        <v>58</v>
      </c>
      <c r="K41" s="1">
        <v>600</v>
      </c>
      <c r="O41" s="36"/>
      <c r="R41" s="36"/>
    </row>
    <row r="42" spans="1:18" s="1" customFormat="1" hidden="1">
      <c r="B42" s="21" t="s">
        <v>59</v>
      </c>
      <c r="C42" s="23" t="s">
        <v>60</v>
      </c>
      <c r="F42" s="22"/>
      <c r="G42" s="22" t="s">
        <v>61</v>
      </c>
      <c r="K42" s="1">
        <v>2480</v>
      </c>
    </row>
    <row r="43" spans="1:18" s="1" customFormat="1" ht="14.25" hidden="1">
      <c r="B43" s="21" t="s">
        <v>62</v>
      </c>
      <c r="C43" s="23" t="s">
        <v>63</v>
      </c>
      <c r="F43" s="22"/>
      <c r="G43" s="22" t="s">
        <v>64</v>
      </c>
      <c r="K43" s="1">
        <v>3110</v>
      </c>
      <c r="O43" s="36"/>
    </row>
    <row r="44" spans="1:18" s="1" customFormat="1" hidden="1">
      <c r="B44" s="21" t="s">
        <v>65</v>
      </c>
      <c r="C44" s="23" t="s">
        <v>66</v>
      </c>
      <c r="F44" s="22"/>
      <c r="G44" s="22" t="s">
        <v>67</v>
      </c>
      <c r="K44" s="1">
        <v>3730</v>
      </c>
    </row>
    <row r="45" spans="1:18" s="1" customFormat="1" hidden="1">
      <c r="B45" s="21" t="s">
        <v>68</v>
      </c>
      <c r="C45" s="21" t="s">
        <v>69</v>
      </c>
      <c r="F45" s="22"/>
      <c r="G45" s="22" t="s">
        <v>70</v>
      </c>
    </row>
    <row r="46" spans="1:18" s="1" customFormat="1" hidden="1">
      <c r="B46" s="21" t="s">
        <v>71</v>
      </c>
      <c r="C46" s="21" t="s">
        <v>72</v>
      </c>
      <c r="F46" s="22"/>
      <c r="G46" s="22" t="s">
        <v>73</v>
      </c>
    </row>
    <row r="47" spans="1:18" s="1" customFormat="1" hidden="1">
      <c r="B47" s="21" t="s">
        <v>74</v>
      </c>
      <c r="C47" s="21" t="s">
        <v>75</v>
      </c>
      <c r="F47" s="22"/>
      <c r="G47" s="22" t="s">
        <v>76</v>
      </c>
    </row>
    <row r="48" spans="1:18" s="1" customFormat="1" hidden="1">
      <c r="B48" s="21" t="s">
        <v>77</v>
      </c>
      <c r="C48" s="21" t="s">
        <v>78</v>
      </c>
      <c r="F48" s="22"/>
      <c r="G48" s="22" t="s">
        <v>79</v>
      </c>
    </row>
    <row r="49" spans="2:7" s="1" customFormat="1" hidden="1">
      <c r="B49" s="21" t="s">
        <v>80</v>
      </c>
      <c r="C49" s="21" t="s">
        <v>81</v>
      </c>
      <c r="F49" s="22"/>
      <c r="G49" s="22" t="s">
        <v>82</v>
      </c>
    </row>
    <row r="50" spans="2:7" s="1" customFormat="1" hidden="1">
      <c r="B50" s="21" t="s">
        <v>83</v>
      </c>
      <c r="C50" s="21" t="s">
        <v>84</v>
      </c>
      <c r="F50" s="22"/>
      <c r="G50" s="22" t="s">
        <v>85</v>
      </c>
    </row>
    <row r="51" spans="2:7" s="1" customFormat="1" hidden="1">
      <c r="B51" s="21" t="s">
        <v>86</v>
      </c>
      <c r="C51" s="21" t="s">
        <v>87</v>
      </c>
      <c r="F51" s="22"/>
      <c r="G51" s="22" t="s">
        <v>88</v>
      </c>
    </row>
    <row r="52" spans="2:7" s="1" customFormat="1" hidden="1">
      <c r="B52" s="21" t="s">
        <v>89</v>
      </c>
      <c r="C52" s="21" t="s">
        <v>90</v>
      </c>
      <c r="F52" s="22"/>
      <c r="G52" s="24" t="s">
        <v>91</v>
      </c>
    </row>
    <row r="53" spans="2:7" s="1" customFormat="1" hidden="1">
      <c r="B53" s="21" t="s">
        <v>92</v>
      </c>
      <c r="C53" s="21" t="s">
        <v>93</v>
      </c>
    </row>
    <row r="54" spans="2:7" s="1" customFormat="1" hidden="1">
      <c r="B54" s="21" t="s">
        <v>94</v>
      </c>
      <c r="C54" s="21" t="s">
        <v>95</v>
      </c>
    </row>
    <row r="55" spans="2:7" s="1" customFormat="1" hidden="1">
      <c r="B55" s="21" t="s">
        <v>96</v>
      </c>
      <c r="C55" s="21" t="s">
        <v>97</v>
      </c>
    </row>
    <row r="56" spans="2:7" s="1" customFormat="1" hidden="1">
      <c r="B56" s="21" t="s">
        <v>98</v>
      </c>
      <c r="C56" s="23" t="s">
        <v>380</v>
      </c>
    </row>
    <row r="57" spans="2:7" s="1" customFormat="1" hidden="1">
      <c r="B57" s="21" t="s">
        <v>99</v>
      </c>
      <c r="C57" s="21" t="s">
        <v>100</v>
      </c>
    </row>
    <row r="58" spans="2:7" s="1" customFormat="1" hidden="1">
      <c r="B58" s="21" t="s">
        <v>101</v>
      </c>
      <c r="C58" s="21" t="s">
        <v>102</v>
      </c>
    </row>
    <row r="59" spans="2:7" s="1" customFormat="1" hidden="1">
      <c r="B59" s="21" t="s">
        <v>103</v>
      </c>
      <c r="C59" s="21" t="s">
        <v>104</v>
      </c>
    </row>
    <row r="60" spans="2:7" s="1" customFormat="1" hidden="1">
      <c r="B60" s="21" t="s">
        <v>105</v>
      </c>
      <c r="C60" s="21" t="s">
        <v>106</v>
      </c>
    </row>
    <row r="61" spans="2:7" s="1" customFormat="1" hidden="1">
      <c r="B61" s="21" t="s">
        <v>107</v>
      </c>
      <c r="C61" s="21" t="s">
        <v>108</v>
      </c>
    </row>
    <row r="62" spans="2:7" s="1" customFormat="1" hidden="1">
      <c r="B62" s="21" t="s">
        <v>109</v>
      </c>
      <c r="C62" s="21" t="s">
        <v>110</v>
      </c>
    </row>
    <row r="63" spans="2:7" s="1" customFormat="1" hidden="1">
      <c r="B63" s="21" t="s">
        <v>111</v>
      </c>
      <c r="C63" s="21" t="s">
        <v>112</v>
      </c>
    </row>
    <row r="64" spans="2:7" s="1" customFormat="1" hidden="1">
      <c r="B64" s="21" t="s">
        <v>113</v>
      </c>
      <c r="C64" s="21" t="s">
        <v>114</v>
      </c>
    </row>
    <row r="65" spans="2:3" s="1" customFormat="1" hidden="1">
      <c r="B65" s="21" t="s">
        <v>115</v>
      </c>
      <c r="C65" s="21" t="s">
        <v>116</v>
      </c>
    </row>
    <row r="66" spans="2:3" s="1" customFormat="1" hidden="1">
      <c r="B66" s="21" t="s">
        <v>117</v>
      </c>
      <c r="C66" s="21" t="s">
        <v>118</v>
      </c>
    </row>
    <row r="67" spans="2:3" s="1" customFormat="1" hidden="1">
      <c r="B67" s="21" t="s">
        <v>119</v>
      </c>
      <c r="C67" s="21" t="s">
        <v>120</v>
      </c>
    </row>
    <row r="68" spans="2:3" s="1" customFormat="1" hidden="1">
      <c r="B68" s="21" t="s">
        <v>121</v>
      </c>
      <c r="C68" s="21" t="s">
        <v>122</v>
      </c>
    </row>
    <row r="69" spans="2:3" s="1" customFormat="1" hidden="1">
      <c r="B69" s="21" t="s">
        <v>123</v>
      </c>
      <c r="C69" s="21" t="s">
        <v>124</v>
      </c>
    </row>
    <row r="70" spans="2:3" s="1" customFormat="1" hidden="1">
      <c r="B70" s="21" t="s">
        <v>125</v>
      </c>
      <c r="C70" s="21" t="s">
        <v>126</v>
      </c>
    </row>
    <row r="71" spans="2:3" s="1" customFormat="1" hidden="1">
      <c r="B71" s="21" t="s">
        <v>127</v>
      </c>
      <c r="C71" s="21" t="s">
        <v>128</v>
      </c>
    </row>
    <row r="72" spans="2:3" s="1" customFormat="1" hidden="1">
      <c r="B72" s="21" t="s">
        <v>129</v>
      </c>
      <c r="C72" s="21" t="s">
        <v>130</v>
      </c>
    </row>
    <row r="73" spans="2:3" s="1" customFormat="1" hidden="1">
      <c r="B73" s="21" t="s">
        <v>131</v>
      </c>
      <c r="C73" s="21" t="s">
        <v>132</v>
      </c>
    </row>
    <row r="74" spans="2:3" s="1" customFormat="1" hidden="1">
      <c r="B74" s="21" t="s">
        <v>133</v>
      </c>
      <c r="C74" s="21" t="s">
        <v>134</v>
      </c>
    </row>
    <row r="75" spans="2:3" s="1" customFormat="1" hidden="1">
      <c r="B75" s="21" t="s">
        <v>135</v>
      </c>
      <c r="C75" s="21" t="s">
        <v>136</v>
      </c>
    </row>
    <row r="76" spans="2:3" s="1" customFormat="1" hidden="1">
      <c r="B76" s="21" t="s">
        <v>137</v>
      </c>
      <c r="C76" s="23" t="s">
        <v>138</v>
      </c>
    </row>
    <row r="77" spans="2:3" s="1" customFormat="1" hidden="1">
      <c r="B77" s="21" t="s">
        <v>139</v>
      </c>
      <c r="C77" s="23" t="s">
        <v>140</v>
      </c>
    </row>
    <row r="78" spans="2:3" s="1" customFormat="1" hidden="1">
      <c r="B78" s="21" t="s">
        <v>141</v>
      </c>
      <c r="C78" s="23" t="s">
        <v>142</v>
      </c>
    </row>
    <row r="79" spans="2:3" s="1" customFormat="1" hidden="1">
      <c r="B79" s="21" t="s">
        <v>143</v>
      </c>
      <c r="C79" s="23" t="s">
        <v>144</v>
      </c>
    </row>
    <row r="80" spans="2:3" s="1" customFormat="1" hidden="1">
      <c r="B80" s="21" t="s">
        <v>145</v>
      </c>
      <c r="C80" s="23" t="s">
        <v>146</v>
      </c>
    </row>
    <row r="81" spans="2:3" s="1" customFormat="1" hidden="1">
      <c r="B81" s="21" t="s">
        <v>147</v>
      </c>
      <c r="C81" s="23" t="s">
        <v>148</v>
      </c>
    </row>
    <row r="82" spans="2:3" s="1" customFormat="1" hidden="1">
      <c r="B82" s="21" t="s">
        <v>149</v>
      </c>
      <c r="C82" s="23" t="s">
        <v>150</v>
      </c>
    </row>
    <row r="83" spans="2:3" s="1" customFormat="1" hidden="1">
      <c r="B83" s="21" t="s">
        <v>151</v>
      </c>
      <c r="C83" s="21" t="s">
        <v>152</v>
      </c>
    </row>
    <row r="84" spans="2:3" s="1" customFormat="1" hidden="1">
      <c r="B84" s="21" t="s">
        <v>153</v>
      </c>
      <c r="C84" s="21" t="s">
        <v>154</v>
      </c>
    </row>
    <row r="85" spans="2:3" s="1" customFormat="1" hidden="1">
      <c r="B85" s="21" t="s">
        <v>155</v>
      </c>
      <c r="C85" s="21" t="s">
        <v>156</v>
      </c>
    </row>
    <row r="86" spans="2:3" s="1" customFormat="1" hidden="1">
      <c r="B86" s="21" t="s">
        <v>157</v>
      </c>
      <c r="C86" s="21" t="s">
        <v>158</v>
      </c>
    </row>
    <row r="87" spans="2:3" s="1" customFormat="1" hidden="1">
      <c r="B87" s="21" t="s">
        <v>159</v>
      </c>
      <c r="C87" s="21" t="s">
        <v>160</v>
      </c>
    </row>
    <row r="88" spans="2:3" s="1" customFormat="1" hidden="1">
      <c r="B88" s="21" t="s">
        <v>161</v>
      </c>
      <c r="C88" s="21" t="s">
        <v>162</v>
      </c>
    </row>
    <row r="89" spans="2:3" s="1" customFormat="1" hidden="1">
      <c r="B89" s="21" t="s">
        <v>163</v>
      </c>
      <c r="C89" s="21" t="s">
        <v>164</v>
      </c>
    </row>
    <row r="90" spans="2:3" s="1" customFormat="1" hidden="1">
      <c r="B90" s="21" t="s">
        <v>165</v>
      </c>
      <c r="C90" s="21" t="s">
        <v>166</v>
      </c>
    </row>
    <row r="91" spans="2:3" s="1" customFormat="1" hidden="1">
      <c r="B91" s="21" t="s">
        <v>167</v>
      </c>
      <c r="C91" s="21" t="s">
        <v>168</v>
      </c>
    </row>
    <row r="92" spans="2:3" s="1" customFormat="1" hidden="1">
      <c r="B92" s="21" t="s">
        <v>169</v>
      </c>
      <c r="C92" s="21" t="s">
        <v>170</v>
      </c>
    </row>
    <row r="93" spans="2:3" s="1" customFormat="1" hidden="1">
      <c r="B93" s="21" t="s">
        <v>171</v>
      </c>
      <c r="C93" s="21" t="s">
        <v>172</v>
      </c>
    </row>
    <row r="94" spans="2:3" s="1" customFormat="1" hidden="1">
      <c r="B94" s="21" t="s">
        <v>173</v>
      </c>
      <c r="C94" s="21" t="s">
        <v>174</v>
      </c>
    </row>
    <row r="95" spans="2:3" s="1" customFormat="1" hidden="1">
      <c r="B95" s="21" t="s">
        <v>175</v>
      </c>
      <c r="C95" s="21" t="s">
        <v>176</v>
      </c>
    </row>
    <row r="96" spans="2:3" s="1" customFormat="1" hidden="1">
      <c r="B96" s="21" t="s">
        <v>177</v>
      </c>
      <c r="C96" s="21" t="s">
        <v>178</v>
      </c>
    </row>
    <row r="97" spans="2:3" s="1" customFormat="1" hidden="1">
      <c r="B97" s="21" t="s">
        <v>179</v>
      </c>
      <c r="C97" s="21" t="s">
        <v>180</v>
      </c>
    </row>
    <row r="98" spans="2:3" s="1" customFormat="1" hidden="1">
      <c r="B98" s="21" t="s">
        <v>181</v>
      </c>
      <c r="C98" s="21" t="s">
        <v>182</v>
      </c>
    </row>
    <row r="99" spans="2:3" s="1" customFormat="1" hidden="1">
      <c r="B99" s="21" t="s">
        <v>183</v>
      </c>
      <c r="C99" s="21" t="s">
        <v>184</v>
      </c>
    </row>
    <row r="100" spans="2:3" s="1" customFormat="1" hidden="1">
      <c r="B100" s="21" t="s">
        <v>185</v>
      </c>
      <c r="C100" s="21" t="s">
        <v>186</v>
      </c>
    </row>
    <row r="101" spans="2:3" s="1" customFormat="1" hidden="1">
      <c r="B101" s="21" t="s">
        <v>187</v>
      </c>
      <c r="C101" s="21" t="s">
        <v>188</v>
      </c>
    </row>
    <row r="102" spans="2:3" s="1" customFormat="1" hidden="1">
      <c r="B102" s="21" t="s">
        <v>189</v>
      </c>
      <c r="C102" s="21" t="s">
        <v>190</v>
      </c>
    </row>
    <row r="103" spans="2:3" s="1" customFormat="1" hidden="1">
      <c r="B103" s="21" t="s">
        <v>191</v>
      </c>
      <c r="C103" s="21" t="s">
        <v>192</v>
      </c>
    </row>
    <row r="104" spans="2:3" s="1" customFormat="1" hidden="1">
      <c r="B104" s="21" t="s">
        <v>193</v>
      </c>
      <c r="C104" s="21" t="s">
        <v>194</v>
      </c>
    </row>
    <row r="105" spans="2:3" s="1" customFormat="1" hidden="1">
      <c r="B105" s="21" t="s">
        <v>195</v>
      </c>
      <c r="C105" s="21" t="s">
        <v>196</v>
      </c>
    </row>
    <row r="106" spans="2:3" s="1" customFormat="1" hidden="1">
      <c r="B106" s="21" t="s">
        <v>197</v>
      </c>
      <c r="C106" s="21" t="s">
        <v>198</v>
      </c>
    </row>
    <row r="107" spans="2:3" s="1" customFormat="1" hidden="1">
      <c r="B107" s="21" t="s">
        <v>199</v>
      </c>
      <c r="C107" s="23" t="s">
        <v>200</v>
      </c>
    </row>
    <row r="108" spans="2:3" s="1" customFormat="1" hidden="1">
      <c r="B108" s="21" t="s">
        <v>201</v>
      </c>
      <c r="C108" s="21" t="s">
        <v>202</v>
      </c>
    </row>
    <row r="109" spans="2:3" s="1" customFormat="1" hidden="1">
      <c r="B109" s="21" t="s">
        <v>203</v>
      </c>
      <c r="C109" s="23" t="s">
        <v>204</v>
      </c>
    </row>
    <row r="110" spans="2:3" s="1" customFormat="1" hidden="1">
      <c r="B110" s="21" t="s">
        <v>205</v>
      </c>
      <c r="C110" s="21" t="s">
        <v>206</v>
      </c>
    </row>
    <row r="111" spans="2:3" s="1" customFormat="1" hidden="1">
      <c r="B111" s="21" t="s">
        <v>207</v>
      </c>
      <c r="C111" s="21" t="s">
        <v>208</v>
      </c>
    </row>
    <row r="112" spans="2:3" s="1" customFormat="1" hidden="1">
      <c r="B112" s="21" t="s">
        <v>209</v>
      </c>
      <c r="C112" s="21" t="s">
        <v>210</v>
      </c>
    </row>
    <row r="113" spans="2:3" s="1" customFormat="1" hidden="1">
      <c r="B113" s="21" t="s">
        <v>211</v>
      </c>
      <c r="C113" s="21" t="s">
        <v>212</v>
      </c>
    </row>
    <row r="114" spans="2:3" s="1" customFormat="1" hidden="1">
      <c r="B114" s="21" t="s">
        <v>213</v>
      </c>
      <c r="C114" s="21" t="s">
        <v>214</v>
      </c>
    </row>
    <row r="115" spans="2:3" s="1" customFormat="1" hidden="1">
      <c r="B115" s="21" t="s">
        <v>215</v>
      </c>
      <c r="C115" s="23" t="s">
        <v>216</v>
      </c>
    </row>
    <row r="116" spans="2:3" s="1" customFormat="1" hidden="1">
      <c r="B116" s="21" t="s">
        <v>217</v>
      </c>
      <c r="C116" s="23" t="s">
        <v>218</v>
      </c>
    </row>
    <row r="117" spans="2:3" s="1" customFormat="1" hidden="1">
      <c r="B117" s="21" t="s">
        <v>219</v>
      </c>
      <c r="C117" s="23" t="s">
        <v>220</v>
      </c>
    </row>
    <row r="118" spans="2:3" s="1" customFormat="1" hidden="1">
      <c r="B118" s="21" t="s">
        <v>221</v>
      </c>
      <c r="C118" s="23" t="s">
        <v>222</v>
      </c>
    </row>
    <row r="119" spans="2:3" s="1" customFormat="1" hidden="1">
      <c r="B119" s="21" t="s">
        <v>223</v>
      </c>
      <c r="C119" s="23" t="s">
        <v>224</v>
      </c>
    </row>
    <row r="120" spans="2:3" s="1" customFormat="1" hidden="1">
      <c r="B120" s="21" t="s">
        <v>225</v>
      </c>
      <c r="C120" s="23" t="s">
        <v>226</v>
      </c>
    </row>
    <row r="121" spans="2:3" s="1" customFormat="1" hidden="1">
      <c r="B121" s="21" t="s">
        <v>227</v>
      </c>
      <c r="C121" s="23" t="s">
        <v>228</v>
      </c>
    </row>
    <row r="122" spans="2:3" s="1" customFormat="1" hidden="1">
      <c r="B122" s="21" t="s">
        <v>229</v>
      </c>
      <c r="C122" s="23" t="s">
        <v>230</v>
      </c>
    </row>
    <row r="123" spans="2:3" s="1" customFormat="1" hidden="1">
      <c r="B123" s="21" t="s">
        <v>231</v>
      </c>
      <c r="C123" s="23" t="s">
        <v>232</v>
      </c>
    </row>
    <row r="124" spans="2:3" s="1" customFormat="1" hidden="1">
      <c r="B124" s="21" t="s">
        <v>233</v>
      </c>
      <c r="C124" s="23" t="s">
        <v>234</v>
      </c>
    </row>
    <row r="125" spans="2:3" s="1" customFormat="1" hidden="1">
      <c r="B125" s="21" t="s">
        <v>235</v>
      </c>
      <c r="C125" s="23" t="s">
        <v>236</v>
      </c>
    </row>
    <row r="126" spans="2:3" s="1" customFormat="1" hidden="1">
      <c r="B126" s="21" t="s">
        <v>237</v>
      </c>
      <c r="C126" s="23" t="s">
        <v>238</v>
      </c>
    </row>
    <row r="127" spans="2:3" s="1" customFormat="1" hidden="1">
      <c r="B127" s="21" t="s">
        <v>239</v>
      </c>
      <c r="C127" s="21" t="s">
        <v>240</v>
      </c>
    </row>
    <row r="128" spans="2:3" s="1" customFormat="1" hidden="1">
      <c r="B128" s="21" t="s">
        <v>241</v>
      </c>
      <c r="C128" s="21" t="s">
        <v>242</v>
      </c>
    </row>
    <row r="129" spans="2:7" s="1" customFormat="1" hidden="1">
      <c r="B129" s="21" t="s">
        <v>243</v>
      </c>
      <c r="C129" s="21" t="s">
        <v>244</v>
      </c>
    </row>
    <row r="130" spans="2:7" s="1" customFormat="1" hidden="1">
      <c r="B130" s="21" t="s">
        <v>245</v>
      </c>
      <c r="C130" s="21" t="s">
        <v>246</v>
      </c>
    </row>
    <row r="131" spans="2:7" s="1" customFormat="1" hidden="1">
      <c r="B131" s="21" t="s">
        <v>247</v>
      </c>
      <c r="C131" s="21" t="s">
        <v>248</v>
      </c>
    </row>
    <row r="132" spans="2:7" s="1" customFormat="1" hidden="1">
      <c r="B132" s="21" t="s">
        <v>249</v>
      </c>
      <c r="C132" s="21" t="s">
        <v>250</v>
      </c>
    </row>
    <row r="133" spans="2:7" s="1" customFormat="1" hidden="1">
      <c r="B133" s="21" t="s">
        <v>251</v>
      </c>
      <c r="C133" s="23" t="s">
        <v>252</v>
      </c>
    </row>
    <row r="134" spans="2:7" s="1" customFormat="1" hidden="1">
      <c r="B134" s="21" t="s">
        <v>253</v>
      </c>
      <c r="C134" s="23" t="s">
        <v>254</v>
      </c>
    </row>
    <row r="135" spans="2:7" s="1" customFormat="1" hidden="1">
      <c r="B135" s="21" t="s">
        <v>255</v>
      </c>
      <c r="C135" s="23" t="s">
        <v>256</v>
      </c>
    </row>
    <row r="136" spans="2:7" s="1" customFormat="1" hidden="1">
      <c r="B136" s="21" t="s">
        <v>257</v>
      </c>
      <c r="C136" s="23" t="s">
        <v>258</v>
      </c>
    </row>
    <row r="137" spans="2:7" s="1" customFormat="1" hidden="1">
      <c r="B137" s="21" t="s">
        <v>259</v>
      </c>
      <c r="C137" s="23" t="s">
        <v>260</v>
      </c>
    </row>
    <row r="138" spans="2:7" s="1" customFormat="1" hidden="1">
      <c r="B138" s="21" t="s">
        <v>261</v>
      </c>
      <c r="C138" s="21" t="s">
        <v>262</v>
      </c>
    </row>
    <row r="139" spans="2:7" s="1" customFormat="1" hidden="1">
      <c r="B139" s="21" t="s">
        <v>263</v>
      </c>
      <c r="C139" s="21" t="s">
        <v>264</v>
      </c>
    </row>
    <row r="140" spans="2:7" s="1" customFormat="1" hidden="1">
      <c r="B140" s="21" t="s">
        <v>265</v>
      </c>
      <c r="C140" s="21" t="s">
        <v>266</v>
      </c>
    </row>
    <row r="141" spans="2:7" s="1" customFormat="1" hidden="1">
      <c r="B141" s="21" t="s">
        <v>267</v>
      </c>
      <c r="C141" s="21" t="s">
        <v>268</v>
      </c>
    </row>
    <row r="142" spans="2:7" s="1" customFormat="1" hidden="1">
      <c r="B142" s="21" t="s">
        <v>269</v>
      </c>
      <c r="C142" s="21" t="s">
        <v>270</v>
      </c>
      <c r="F142" s="2"/>
      <c r="G142" s="2"/>
    </row>
    <row r="143" spans="2:7" s="1" customFormat="1" hidden="1">
      <c r="B143" s="21" t="s">
        <v>271</v>
      </c>
      <c r="C143" s="21" t="s">
        <v>272</v>
      </c>
      <c r="F143" s="2"/>
      <c r="G143" s="2"/>
    </row>
    <row r="144" spans="2:7" s="1" customFormat="1" hidden="1">
      <c r="B144" s="21" t="s">
        <v>273</v>
      </c>
      <c r="C144" s="21" t="s">
        <v>274</v>
      </c>
      <c r="F144" s="3"/>
      <c r="G144" s="3"/>
    </row>
    <row r="145" spans="2:7" s="1" customFormat="1" hidden="1">
      <c r="B145" s="21" t="s">
        <v>275</v>
      </c>
      <c r="C145" s="21" t="s">
        <v>276</v>
      </c>
      <c r="F145" s="3"/>
      <c r="G145" s="3"/>
    </row>
    <row r="146" spans="2:7" s="1" customFormat="1" hidden="1">
      <c r="B146" s="21" t="s">
        <v>277</v>
      </c>
      <c r="C146" s="21" t="s">
        <v>278</v>
      </c>
      <c r="F146" s="3"/>
      <c r="G146" s="3"/>
    </row>
    <row r="147" spans="2:7" s="1" customFormat="1" hidden="1">
      <c r="B147" s="21" t="s">
        <v>279</v>
      </c>
      <c r="C147" s="21" t="s">
        <v>280</v>
      </c>
      <c r="F147" s="3"/>
      <c r="G147" s="3"/>
    </row>
    <row r="148" spans="2:7" s="1" customFormat="1" hidden="1">
      <c r="B148" s="21" t="s">
        <v>281</v>
      </c>
      <c r="C148" s="21" t="s">
        <v>282</v>
      </c>
      <c r="F148" s="3"/>
      <c r="G148" s="3"/>
    </row>
    <row r="149" spans="2:7" s="1" customFormat="1" hidden="1">
      <c r="B149" s="21" t="s">
        <v>283</v>
      </c>
      <c r="C149" s="21" t="s">
        <v>284</v>
      </c>
      <c r="F149" s="3"/>
      <c r="G149" s="3"/>
    </row>
    <row r="150" spans="2:7" s="1" customFormat="1" hidden="1">
      <c r="B150" s="21" t="s">
        <v>285</v>
      </c>
      <c r="C150" s="21" t="s">
        <v>286</v>
      </c>
      <c r="F150" s="3"/>
      <c r="G150" s="3"/>
    </row>
    <row r="151" spans="2:7" s="1" customFormat="1" hidden="1">
      <c r="B151" s="21" t="s">
        <v>287</v>
      </c>
      <c r="C151" s="23" t="s">
        <v>288</v>
      </c>
      <c r="F151" s="3"/>
      <c r="G151" s="3"/>
    </row>
    <row r="152" spans="2:7" s="1" customFormat="1" hidden="1">
      <c r="B152" s="21" t="s">
        <v>289</v>
      </c>
      <c r="C152" s="23" t="s">
        <v>290</v>
      </c>
      <c r="F152" s="3"/>
      <c r="G152" s="3"/>
    </row>
    <row r="153" spans="2:7" s="1" customFormat="1" hidden="1">
      <c r="B153" s="21" t="s">
        <v>291</v>
      </c>
      <c r="C153" s="23" t="s">
        <v>379</v>
      </c>
      <c r="F153" s="3"/>
      <c r="G153" s="3"/>
    </row>
    <row r="154" spans="2:7" s="1" customFormat="1" hidden="1">
      <c r="B154" s="21" t="s">
        <v>292</v>
      </c>
      <c r="C154" s="23" t="s">
        <v>293</v>
      </c>
      <c r="F154" s="3"/>
      <c r="G154" s="3"/>
    </row>
    <row r="155" spans="2:7" s="1" customFormat="1" hidden="1">
      <c r="B155" s="21" t="s">
        <v>294</v>
      </c>
      <c r="C155" s="23" t="s">
        <v>373</v>
      </c>
      <c r="F155" s="3"/>
      <c r="G155" s="3"/>
    </row>
    <row r="156" spans="2:7" s="1" customFormat="1" hidden="1">
      <c r="B156" s="21" t="s">
        <v>295</v>
      </c>
      <c r="C156" s="23" t="s">
        <v>374</v>
      </c>
      <c r="F156" s="3"/>
      <c r="G156" s="3"/>
    </row>
    <row r="157" spans="2:7" s="1" customFormat="1" hidden="1">
      <c r="B157" s="21" t="s">
        <v>296</v>
      </c>
      <c r="C157" s="21" t="s">
        <v>297</v>
      </c>
      <c r="F157" s="3"/>
      <c r="G157" s="3"/>
    </row>
    <row r="158" spans="2:7" s="1" customFormat="1" hidden="1">
      <c r="B158" s="21" t="s">
        <v>298</v>
      </c>
      <c r="C158" s="21" t="s">
        <v>299</v>
      </c>
      <c r="F158" s="3"/>
      <c r="G158" s="3"/>
    </row>
    <row r="159" spans="2:7" s="1" customFormat="1" hidden="1">
      <c r="B159" s="21" t="s">
        <v>300</v>
      </c>
      <c r="C159" s="21" t="s">
        <v>301</v>
      </c>
      <c r="F159" s="3"/>
      <c r="G159" s="3"/>
    </row>
    <row r="160" spans="2:7" s="1" customFormat="1" hidden="1">
      <c r="B160" s="21" t="s">
        <v>302</v>
      </c>
      <c r="C160" s="21" t="s">
        <v>303</v>
      </c>
      <c r="F160" s="3"/>
      <c r="G160" s="3"/>
    </row>
    <row r="161" spans="2:7" s="1" customFormat="1" hidden="1">
      <c r="B161" s="21" t="s">
        <v>304</v>
      </c>
      <c r="C161" s="21" t="s">
        <v>305</v>
      </c>
      <c r="F161" s="3"/>
      <c r="G161" s="3"/>
    </row>
    <row r="162" spans="2:7" s="1" customFormat="1" hidden="1">
      <c r="B162" s="21" t="s">
        <v>306</v>
      </c>
      <c r="C162" s="21" t="s">
        <v>307</v>
      </c>
      <c r="F162" s="3"/>
      <c r="G162" s="3"/>
    </row>
    <row r="163" spans="2:7" s="1" customFormat="1" hidden="1">
      <c r="B163" s="21" t="s">
        <v>308</v>
      </c>
      <c r="C163" s="21" t="s">
        <v>309</v>
      </c>
      <c r="F163" s="3"/>
      <c r="G163" s="3"/>
    </row>
    <row r="164" spans="2:7" s="1" customFormat="1" hidden="1">
      <c r="B164" s="21" t="s">
        <v>310</v>
      </c>
      <c r="C164" s="21" t="s">
        <v>311</v>
      </c>
      <c r="F164" s="3"/>
      <c r="G164" s="3"/>
    </row>
    <row r="165" spans="2:7" s="1" customFormat="1" hidden="1">
      <c r="B165" s="21" t="s">
        <v>312</v>
      </c>
      <c r="C165" s="21" t="s">
        <v>313</v>
      </c>
      <c r="F165" s="3"/>
      <c r="G165" s="3"/>
    </row>
    <row r="166" spans="2:7" s="1" customFormat="1" hidden="1">
      <c r="B166" s="21" t="s">
        <v>314</v>
      </c>
      <c r="C166" s="21" t="s">
        <v>315</v>
      </c>
      <c r="F166" s="3"/>
      <c r="G166" s="3"/>
    </row>
    <row r="167" spans="2:7" s="1" customFormat="1" hidden="1">
      <c r="B167" s="21" t="s">
        <v>316</v>
      </c>
      <c r="C167" s="21" t="s">
        <v>317</v>
      </c>
      <c r="F167" s="3"/>
      <c r="G167" s="3"/>
    </row>
    <row r="168" spans="2:7" s="1" customFormat="1" hidden="1">
      <c r="B168" s="21" t="s">
        <v>318</v>
      </c>
      <c r="C168" s="21" t="s">
        <v>319</v>
      </c>
      <c r="F168" s="3"/>
      <c r="G168" s="3"/>
    </row>
    <row r="169" spans="2:7" s="1" customFormat="1" hidden="1">
      <c r="B169" s="21" t="s">
        <v>320</v>
      </c>
      <c r="C169" s="21" t="s">
        <v>321</v>
      </c>
      <c r="F169" s="3"/>
      <c r="G169" s="3"/>
    </row>
    <row r="170" spans="2:7" s="1" customFormat="1" hidden="1">
      <c r="B170" s="21" t="s">
        <v>322</v>
      </c>
      <c r="C170" s="21" t="s">
        <v>323</v>
      </c>
      <c r="F170" s="3"/>
      <c r="G170" s="3"/>
    </row>
    <row r="171" spans="2:7" s="1" customFormat="1" hidden="1">
      <c r="B171" s="21" t="s">
        <v>324</v>
      </c>
      <c r="C171" s="21" t="s">
        <v>325</v>
      </c>
      <c r="F171" s="3"/>
      <c r="G171" s="3"/>
    </row>
    <row r="172" spans="2:7" s="1" customFormat="1" hidden="1">
      <c r="B172" s="21" t="s">
        <v>326</v>
      </c>
      <c r="C172" s="21" t="s">
        <v>327</v>
      </c>
      <c r="F172" s="3"/>
      <c r="G172" s="3"/>
    </row>
    <row r="173" spans="2:7" s="1" customFormat="1" hidden="1">
      <c r="B173" s="21" t="s">
        <v>328</v>
      </c>
      <c r="C173" s="21" t="s">
        <v>329</v>
      </c>
      <c r="F173" s="3"/>
      <c r="G173" s="3"/>
    </row>
    <row r="174" spans="2:7" s="1" customFormat="1" hidden="1">
      <c r="B174" s="21" t="s">
        <v>330</v>
      </c>
      <c r="C174" s="21" t="s">
        <v>331</v>
      </c>
      <c r="F174" s="3"/>
      <c r="G174" s="3"/>
    </row>
    <row r="175" spans="2:7" s="1" customFormat="1" hidden="1">
      <c r="B175" s="21" t="s">
        <v>332</v>
      </c>
      <c r="C175" s="21" t="s">
        <v>333</v>
      </c>
      <c r="F175" s="3"/>
      <c r="G175" s="3"/>
    </row>
    <row r="176" spans="2:7" s="1" customFormat="1" hidden="1">
      <c r="B176" s="21" t="s">
        <v>334</v>
      </c>
      <c r="C176" s="21" t="s">
        <v>335</v>
      </c>
      <c r="F176" s="3"/>
      <c r="G176" s="3"/>
    </row>
    <row r="177" spans="2:7" s="1" customFormat="1" hidden="1">
      <c r="B177" s="21" t="s">
        <v>336</v>
      </c>
      <c r="C177" s="21" t="s">
        <v>337</v>
      </c>
      <c r="F177" s="3"/>
      <c r="G177" s="3"/>
    </row>
    <row r="178" spans="2:7" s="1" customFormat="1" hidden="1">
      <c r="B178" s="21" t="s">
        <v>338</v>
      </c>
      <c r="C178" s="21" t="s">
        <v>339</v>
      </c>
      <c r="F178" s="3"/>
      <c r="G178" s="3"/>
    </row>
    <row r="179" spans="2:7" s="1" customFormat="1" hidden="1">
      <c r="B179" s="21" t="s">
        <v>340</v>
      </c>
      <c r="C179" s="21" t="s">
        <v>341</v>
      </c>
      <c r="F179" s="3"/>
      <c r="G179" s="3"/>
    </row>
    <row r="180" spans="2:7" s="1" customFormat="1" hidden="1">
      <c r="B180" s="21" t="s">
        <v>342</v>
      </c>
      <c r="C180" s="21" t="s">
        <v>343</v>
      </c>
      <c r="F180" s="3"/>
      <c r="G180" s="3"/>
    </row>
    <row r="181" spans="2:7" s="1" customFormat="1" hidden="1">
      <c r="B181" s="21" t="s">
        <v>344</v>
      </c>
      <c r="C181" s="21" t="s">
        <v>345</v>
      </c>
      <c r="F181" s="3"/>
      <c r="G181" s="3"/>
    </row>
    <row r="182" spans="2:7" s="1" customFormat="1" hidden="1">
      <c r="B182" s="21" t="s">
        <v>346</v>
      </c>
      <c r="C182" s="21" t="s">
        <v>347</v>
      </c>
      <c r="F182" s="3"/>
      <c r="G182" s="3"/>
    </row>
    <row r="183" spans="2:7" s="1" customFormat="1" hidden="1">
      <c r="B183" s="21" t="s">
        <v>348</v>
      </c>
      <c r="C183" s="21" t="s">
        <v>349</v>
      </c>
      <c r="F183" s="3"/>
      <c r="G183" s="3"/>
    </row>
    <row r="184" spans="2:7" s="1" customFormat="1" hidden="1">
      <c r="B184" s="21" t="s">
        <v>350</v>
      </c>
      <c r="C184" s="21" t="s">
        <v>351</v>
      </c>
      <c r="F184" s="3"/>
      <c r="G184" s="3"/>
    </row>
    <row r="185" spans="2:7" s="1" customFormat="1" hidden="1">
      <c r="B185" s="21" t="s">
        <v>352</v>
      </c>
      <c r="C185" s="21" t="s">
        <v>353</v>
      </c>
      <c r="F185" s="3"/>
      <c r="G185" s="3"/>
    </row>
    <row r="186" spans="2:7" s="1" customFormat="1" hidden="1">
      <c r="B186" s="21" t="s">
        <v>354</v>
      </c>
      <c r="C186" s="21" t="s">
        <v>355</v>
      </c>
      <c r="F186" s="3"/>
      <c r="G186" s="3"/>
    </row>
    <row r="187" spans="2:7" s="1" customFormat="1" hidden="1">
      <c r="B187" s="21" t="s">
        <v>356</v>
      </c>
      <c r="C187" s="21" t="s">
        <v>357</v>
      </c>
      <c r="F187" s="3"/>
      <c r="G187" s="3"/>
    </row>
    <row r="188" spans="2:7" s="1" customFormat="1" hidden="1">
      <c r="B188" s="21" t="s">
        <v>358</v>
      </c>
      <c r="C188" s="21" t="s">
        <v>359</v>
      </c>
      <c r="F188" s="3"/>
      <c r="G188" s="3"/>
    </row>
    <row r="189" spans="2:7" s="1" customFormat="1" hidden="1">
      <c r="B189" s="21" t="s">
        <v>360</v>
      </c>
      <c r="C189" s="21" t="s">
        <v>361</v>
      </c>
      <c r="F189" s="3"/>
      <c r="G189" s="3"/>
    </row>
    <row r="190" spans="2:7" s="1" customFormat="1" hidden="1">
      <c r="B190" s="21" t="s">
        <v>362</v>
      </c>
      <c r="C190" s="21" t="s">
        <v>363</v>
      </c>
      <c r="F190" s="3"/>
      <c r="G190" s="3"/>
    </row>
    <row r="191" spans="2:7" s="2" customFormat="1" hidden="1">
      <c r="B191" s="21" t="s">
        <v>364</v>
      </c>
      <c r="C191" s="21" t="s">
        <v>365</v>
      </c>
      <c r="D191" s="1"/>
      <c r="F191" s="3"/>
      <c r="G191" s="3"/>
    </row>
    <row r="192" spans="2:7" s="2" customFormat="1" hidden="1">
      <c r="B192" s="23" t="s">
        <v>366</v>
      </c>
      <c r="C192" s="23" t="s">
        <v>367</v>
      </c>
      <c r="D192" s="1"/>
      <c r="F192" s="3"/>
      <c r="G192" s="3"/>
    </row>
    <row r="193" spans="2:4" hidden="1">
      <c r="B193" s="23" t="s">
        <v>368</v>
      </c>
      <c r="C193" s="23" t="s">
        <v>369</v>
      </c>
      <c r="D193" s="1"/>
    </row>
    <row r="194" spans="2:4" hidden="1">
      <c r="B194" s="23" t="s">
        <v>370</v>
      </c>
      <c r="C194" s="23" t="s">
        <v>371</v>
      </c>
      <c r="D194" s="1"/>
    </row>
    <row r="195" spans="2:4" hidden="1">
      <c r="B195" s="23" t="s">
        <v>378</v>
      </c>
      <c r="C195" s="23" t="s">
        <v>372</v>
      </c>
      <c r="D195" s="1"/>
    </row>
    <row r="196" spans="2:4" hidden="1">
      <c r="B196" s="23" t="s">
        <v>375</v>
      </c>
      <c r="C196" s="23" t="s">
        <v>372</v>
      </c>
      <c r="D196" s="2"/>
    </row>
    <row r="197" spans="2:4" hidden="1">
      <c r="B197" s="23" t="s">
        <v>376</v>
      </c>
      <c r="C197" s="23" t="s">
        <v>372</v>
      </c>
    </row>
    <row r="198" spans="2:4" hidden="1">
      <c r="B198" s="23" t="s">
        <v>377</v>
      </c>
      <c r="C198" s="23" t="s">
        <v>372</v>
      </c>
    </row>
    <row r="199" spans="2:4" hidden="1"/>
  </sheetData>
  <mergeCells count="37">
    <mergeCell ref="A1:P1"/>
    <mergeCell ref="A2:P2"/>
    <mergeCell ref="A3:C3"/>
    <mergeCell ref="D3:H3"/>
    <mergeCell ref="L3:P3"/>
    <mergeCell ref="A4:C4"/>
    <mergeCell ref="D4:H4"/>
    <mergeCell ref="L4:M4"/>
    <mergeCell ref="O4:P4"/>
    <mergeCell ref="A5:C5"/>
    <mergeCell ref="D5:H5"/>
    <mergeCell ref="L5:M5"/>
    <mergeCell ref="O5:P5"/>
    <mergeCell ref="A7:C7"/>
    <mergeCell ref="D7:P7"/>
    <mergeCell ref="C8:H8"/>
    <mergeCell ref="H9:O9"/>
    <mergeCell ref="H10:I10"/>
    <mergeCell ref="J10:K10"/>
    <mergeCell ref="L10:M10"/>
    <mergeCell ref="N10:O10"/>
    <mergeCell ref="A29:P29"/>
    <mergeCell ref="C30:F30"/>
    <mergeCell ref="N30:P30"/>
    <mergeCell ref="A33:P33"/>
    <mergeCell ref="A9:A11"/>
    <mergeCell ref="B9:B11"/>
    <mergeCell ref="C9:C11"/>
    <mergeCell ref="D9:D11"/>
    <mergeCell ref="E9:E11"/>
    <mergeCell ref="F9:F11"/>
    <mergeCell ref="G9:G11"/>
    <mergeCell ref="P9:P11"/>
    <mergeCell ref="B27:P27"/>
    <mergeCell ref="A28:B28"/>
    <mergeCell ref="C28:F28"/>
    <mergeCell ref="H28:O28"/>
  </mergeCells>
  <phoneticPr fontId="14" type="noConversion"/>
  <dataValidations xWindow="339" yWindow="738" count="5">
    <dataValidation type="textLength" allowBlank="1" showInputMessage="1" showErrorMessage="1" errorTitle="输入信息错误" error="您输入的身份证号有误,请检查填写的身份证号是否正确。" promptTitle="提示信息：                " prompt="请输入身份证号、护照号或通行证号" sqref="G12:G26">
      <formula1>7</formula1>
      <formula2>18</formula2>
    </dataValidation>
    <dataValidation allowBlank="1" showInputMessage="1" showErrorMessage="1" promptTitle="提示信息：" prompt="此单元格中有公式，请不要随意修改或删除" sqref="P28:Q28 E12:E26 I12:I26 K12:K26 M12:M26 O12:Q26"/>
    <dataValidation type="list" allowBlank="1" showInputMessage="1" showErrorMessage="1" sqref="C12:C26">
      <formula1>"男,女"</formula1>
    </dataValidation>
    <dataValidation type="list" allowBlank="1" showInputMessage="1" showErrorMessage="1" sqref="H12:H26 N12:N26 L12:L26 J12:J26">
      <formula1>$B$38:$B$198</formula1>
    </dataValidation>
    <dataValidation type="list" allowBlank="1" showInputMessage="1" showErrorMessage="1" sqref="F12:F26">
      <formula1>$L$38:$L$40</formula1>
    </dataValidation>
  </dataValidations>
  <printOptions horizontalCentered="1" verticalCentered="1"/>
  <pageMargins left="0.36458333333333298" right="0.23611111111111099" top="0.156944444444444" bottom="0.156944444444444" header="0.31458333333333299" footer="0.3145833333333329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武术套路报名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xiulin</cp:lastModifiedBy>
  <cp:lastPrinted>2015-06-25T02:40:53Z</cp:lastPrinted>
  <dcterms:created xsi:type="dcterms:W3CDTF">2006-09-16T00:00:00Z</dcterms:created>
  <dcterms:modified xsi:type="dcterms:W3CDTF">2016-03-11T06:06:56Z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